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ENERGY BENEFIT\21-12-07_MZE Těšnov\21-12-10\"/>
    </mc:Choice>
  </mc:AlternateContent>
  <bookViews>
    <workbookView xWindow="0" yWindow="0" windowWidth="0" windowHeight="0"/>
  </bookViews>
  <sheets>
    <sheet name="Rekapitulace stavby" sheetId="1" r:id="rId1"/>
    <sheet name="01-I - ETAPA I" sheetId="2" r:id="rId2"/>
    <sheet name="01-II - ETAPA II" sheetId="3" r:id="rId3"/>
    <sheet name="01-III - ETAPA III" sheetId="4" r:id="rId4"/>
    <sheet name="01-IV - ETAPA IV" sheetId="5" r:id="rId5"/>
    <sheet name="02-I - ETAPA I" sheetId="6" r:id="rId6"/>
    <sheet name="02-II - ETAPA II" sheetId="7" r:id="rId7"/>
    <sheet name="02-III - ETAPA III" sheetId="8" r:id="rId8"/>
    <sheet name="02-IV - ETAPA IV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'01-I - ETAPA I'!$C$102:$K$629</definedName>
    <definedName name="_xlnm.Print_Area" localSheetId="1">'01-I - ETAPA I'!$C$4:$J$41,'01-I - ETAPA I'!$C$47:$J$82,'01-I - ETAPA I'!$C$88:$J$629</definedName>
    <definedName name="_xlnm.Print_Titles" localSheetId="1">'01-I - ETAPA I'!$102:$102</definedName>
    <definedName name="_xlnm._FilterDatabase" localSheetId="2" hidden="1">'01-II - ETAPA II'!$C$102:$K$501</definedName>
    <definedName name="_xlnm.Print_Area" localSheetId="2">'01-II - ETAPA II'!$C$4:$J$41,'01-II - ETAPA II'!$C$47:$J$82,'01-II - ETAPA II'!$C$88:$J$501</definedName>
    <definedName name="_xlnm.Print_Titles" localSheetId="2">'01-II - ETAPA II'!$102:$102</definedName>
    <definedName name="_xlnm._FilterDatabase" localSheetId="3" hidden="1">'01-III - ETAPA III'!$C$101:$K$432</definedName>
    <definedName name="_xlnm.Print_Area" localSheetId="3">'01-III - ETAPA III'!$C$4:$J$41,'01-III - ETAPA III'!$C$47:$J$81,'01-III - ETAPA III'!$C$87:$J$432</definedName>
    <definedName name="_xlnm.Print_Titles" localSheetId="3">'01-III - ETAPA III'!$101:$101</definedName>
    <definedName name="_xlnm._FilterDatabase" localSheetId="4" hidden="1">'01-IV - ETAPA IV'!$C$102:$K$462</definedName>
    <definedName name="_xlnm.Print_Area" localSheetId="4">'01-IV - ETAPA IV'!$C$4:$J$41,'01-IV - ETAPA IV'!$C$47:$J$82,'01-IV - ETAPA IV'!$C$88:$J$462</definedName>
    <definedName name="_xlnm.Print_Titles" localSheetId="4">'01-IV - ETAPA IV'!$102:$102</definedName>
    <definedName name="_xlnm._FilterDatabase" localSheetId="5" hidden="1">'02-I - ETAPA I'!$C$84:$K$110</definedName>
    <definedName name="_xlnm.Print_Area" localSheetId="5">'02-I - ETAPA I'!$C$4:$J$41,'02-I - ETAPA I'!$C$47:$J$64,'02-I - ETAPA I'!$C$70:$J$110</definedName>
    <definedName name="_xlnm.Print_Titles" localSheetId="5">'02-I - ETAPA I'!$84:$84</definedName>
    <definedName name="_xlnm._FilterDatabase" localSheetId="6" hidden="1">'02-II - ETAPA II'!$C$84:$K$109</definedName>
    <definedName name="_xlnm.Print_Area" localSheetId="6">'02-II - ETAPA II'!$C$4:$J$41,'02-II - ETAPA II'!$C$47:$J$64,'02-II - ETAPA II'!$C$70:$J$109</definedName>
    <definedName name="_xlnm.Print_Titles" localSheetId="6">'02-II - ETAPA II'!$84:$84</definedName>
    <definedName name="_xlnm._FilterDatabase" localSheetId="7" hidden="1">'02-III - ETAPA III'!$C$84:$K$109</definedName>
    <definedName name="_xlnm.Print_Area" localSheetId="7">'02-III - ETAPA III'!$C$4:$J$41,'02-III - ETAPA III'!$C$47:$J$64,'02-III - ETAPA III'!$C$70:$J$109</definedName>
    <definedName name="_xlnm.Print_Titles" localSheetId="7">'02-III - ETAPA III'!$84:$84</definedName>
    <definedName name="_xlnm._FilterDatabase" localSheetId="8" hidden="1">'02-IV - ETAPA IV'!$C$84:$K$109</definedName>
    <definedName name="_xlnm.Print_Area" localSheetId="8">'02-IV - ETAPA IV'!$C$4:$J$41,'02-IV - ETAPA IV'!$C$47:$J$64,'02-IV - ETAPA IV'!$C$70:$J$109</definedName>
    <definedName name="_xlnm.Print_Titles" localSheetId="8">'02-IV - ETAPA IV'!$84:$84</definedName>
    <definedName name="_xlnm._FilterDatabase" localSheetId="9" hidden="1">'VRN - VEDLEJŠÍ ROZPOČTOVÉ...'!$C$88:$K$128</definedName>
    <definedName name="_xlnm.Print_Area" localSheetId="9">'VRN - VEDLEJŠÍ ROZPOČTOVÉ...'!$C$4:$J$39,'VRN - VEDLEJŠÍ ROZPOČTOVÉ...'!$C$45:$J$70,'VRN - VEDLEJŠÍ ROZPOČTOVÉ...'!$C$76:$J$128</definedName>
    <definedName name="_xlnm.Print_Titles" localSheetId="9">'VRN - VEDLEJŠÍ ROZPOČTOVÉ...'!$88:$88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T90"/>
  <c r="R91"/>
  <c r="R90"/>
  <c r="P91"/>
  <c r="P90"/>
  <c r="J86"/>
  <c r="J85"/>
  <c r="F83"/>
  <c r="E81"/>
  <c r="J55"/>
  <c r="J54"/>
  <c r="F52"/>
  <c r="E50"/>
  <c r="J18"/>
  <c r="E18"/>
  <c r="F86"/>
  <c r="J17"/>
  <c r="J15"/>
  <c r="E15"/>
  <c r="F85"/>
  <c r="J14"/>
  <c r="J12"/>
  <c r="J83"/>
  <c r="E7"/>
  <c r="E48"/>
  <c i="9" r="J39"/>
  <c r="J38"/>
  <c i="1" r="AY64"/>
  <c i="9" r="J37"/>
  <c i="1" r="AX64"/>
  <c i="9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59"/>
  <c r="J25"/>
  <c r="J23"/>
  <c r="E23"/>
  <c r="J58"/>
  <c r="J22"/>
  <c r="J20"/>
  <c r="E20"/>
  <c r="F82"/>
  <c r="J19"/>
  <c r="J17"/>
  <c r="E17"/>
  <c r="F81"/>
  <c r="J16"/>
  <c r="J14"/>
  <c r="J79"/>
  <c r="E7"/>
  <c r="E50"/>
  <c i="8" r="J39"/>
  <c r="J38"/>
  <c i="1" r="AY63"/>
  <c i="8" r="J37"/>
  <c i="1" r="AX63"/>
  <c i="8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59"/>
  <c r="J25"/>
  <c r="J23"/>
  <c r="E23"/>
  <c r="J81"/>
  <c r="J22"/>
  <c r="J20"/>
  <c r="E20"/>
  <c r="F59"/>
  <c r="J19"/>
  <c r="J17"/>
  <c r="E17"/>
  <c r="F81"/>
  <c r="J16"/>
  <c r="J14"/>
  <c r="J79"/>
  <c r="E7"/>
  <c r="E73"/>
  <c i="7" r="J39"/>
  <c r="J38"/>
  <c i="1" r="AY62"/>
  <c i="7" r="J37"/>
  <c i="1" r="AX62"/>
  <c i="7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82"/>
  <c r="J25"/>
  <c r="J23"/>
  <c r="E23"/>
  <c r="J81"/>
  <c r="J22"/>
  <c r="J20"/>
  <c r="E20"/>
  <c r="F82"/>
  <c r="J19"/>
  <c r="J17"/>
  <c r="E17"/>
  <c r="F81"/>
  <c r="J16"/>
  <c r="J14"/>
  <c r="J79"/>
  <c r="E7"/>
  <c r="E73"/>
  <c i="6" r="J39"/>
  <c r="J38"/>
  <c i="1" r="AY61"/>
  <c i="6" r="J37"/>
  <c i="1" r="AX61"/>
  <c i="6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J81"/>
  <c r="F79"/>
  <c r="E77"/>
  <c r="J59"/>
  <c r="J58"/>
  <c r="F56"/>
  <c r="E54"/>
  <c r="J20"/>
  <c r="E20"/>
  <c r="F82"/>
  <c r="J19"/>
  <c r="J17"/>
  <c r="E17"/>
  <c r="F81"/>
  <c r="J16"/>
  <c r="J14"/>
  <c r="J79"/>
  <c r="E7"/>
  <c r="E50"/>
  <c i="5" r="J39"/>
  <c r="J38"/>
  <c i="1" r="AY59"/>
  <c i="5" r="J37"/>
  <c i="1" r="AX59"/>
  <c i="5" r="BI459"/>
  <c r="BH459"/>
  <c r="BG459"/>
  <c r="BF459"/>
  <c r="T459"/>
  <c r="R459"/>
  <c r="P459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5"/>
  <c r="BH425"/>
  <c r="BG425"/>
  <c r="BF425"/>
  <c r="T425"/>
  <c r="R425"/>
  <c r="P425"/>
  <c r="BI417"/>
  <c r="BH417"/>
  <c r="BG417"/>
  <c r="BF417"/>
  <c r="T417"/>
  <c r="R417"/>
  <c r="P417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1"/>
  <c r="BH391"/>
  <c r="BG391"/>
  <c r="BF391"/>
  <c r="T391"/>
  <c r="R391"/>
  <c r="P391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5"/>
  <c r="BH285"/>
  <c r="BG285"/>
  <c r="BF285"/>
  <c r="T285"/>
  <c r="R285"/>
  <c r="P285"/>
  <c r="BI280"/>
  <c r="BH280"/>
  <c r="BG280"/>
  <c r="BF280"/>
  <c r="T280"/>
  <c r="R280"/>
  <c r="P280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188"/>
  <c r="BH188"/>
  <c r="BG188"/>
  <c r="BF188"/>
  <c r="T188"/>
  <c r="R188"/>
  <c r="P18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100"/>
  <c r="J99"/>
  <c r="F97"/>
  <c r="E95"/>
  <c r="J59"/>
  <c r="J58"/>
  <c r="F56"/>
  <c r="E54"/>
  <c r="J20"/>
  <c r="E20"/>
  <c r="F100"/>
  <c r="J19"/>
  <c r="J17"/>
  <c r="E17"/>
  <c r="F99"/>
  <c r="J16"/>
  <c r="J14"/>
  <c r="J97"/>
  <c r="E7"/>
  <c r="E91"/>
  <c i="4" r="J39"/>
  <c r="J38"/>
  <c i="1" r="AY58"/>
  <c i="4" r="J37"/>
  <c i="1" r="AX58"/>
  <c i="4" r="BI429"/>
  <c r="BH429"/>
  <c r="BG429"/>
  <c r="BF429"/>
  <c r="T429"/>
  <c r="R429"/>
  <c r="P429"/>
  <c r="BI428"/>
  <c r="BH428"/>
  <c r="BG428"/>
  <c r="BF428"/>
  <c r="T428"/>
  <c r="R428"/>
  <c r="P428"/>
  <c r="BI412"/>
  <c r="BH412"/>
  <c r="BG412"/>
  <c r="BF412"/>
  <c r="T412"/>
  <c r="R412"/>
  <c r="P412"/>
  <c r="BI397"/>
  <c r="BH397"/>
  <c r="BG397"/>
  <c r="BF397"/>
  <c r="T397"/>
  <c r="R397"/>
  <c r="P397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3"/>
  <c r="BH263"/>
  <c r="BG263"/>
  <c r="BF263"/>
  <c r="T263"/>
  <c r="R263"/>
  <c r="P263"/>
  <c r="BI260"/>
  <c r="BH260"/>
  <c r="BG260"/>
  <c r="BF260"/>
  <c r="T260"/>
  <c r="R260"/>
  <c r="P260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5"/>
  <c r="BH195"/>
  <c r="BG195"/>
  <c r="BF195"/>
  <c r="T195"/>
  <c r="R195"/>
  <c r="P195"/>
  <c r="BI186"/>
  <c r="BH186"/>
  <c r="BG186"/>
  <c r="BF186"/>
  <c r="T186"/>
  <c r="R186"/>
  <c r="P186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3"/>
  <c r="BH133"/>
  <c r="BG133"/>
  <c r="BF133"/>
  <c r="T133"/>
  <c r="T132"/>
  <c r="R133"/>
  <c r="R132"/>
  <c r="P133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J99"/>
  <c r="J98"/>
  <c r="F96"/>
  <c r="E94"/>
  <c r="J59"/>
  <c r="J58"/>
  <c r="F56"/>
  <c r="E54"/>
  <c r="J20"/>
  <c r="E20"/>
  <c r="F59"/>
  <c r="J19"/>
  <c r="J17"/>
  <c r="E17"/>
  <c r="F98"/>
  <c r="J16"/>
  <c r="J14"/>
  <c r="J96"/>
  <c r="E7"/>
  <c r="E50"/>
  <c i="3" r="J39"/>
  <c r="J38"/>
  <c i="1" r="AY57"/>
  <c i="3" r="J37"/>
  <c i="1" r="AX57"/>
  <c i="3" r="BI500"/>
  <c r="BH500"/>
  <c r="BG500"/>
  <c r="BF500"/>
  <c r="T500"/>
  <c r="R500"/>
  <c r="P500"/>
  <c r="BI499"/>
  <c r="BH499"/>
  <c r="BG499"/>
  <c r="BF499"/>
  <c r="T499"/>
  <c r="R499"/>
  <c r="P499"/>
  <c r="BI484"/>
  <c r="BH484"/>
  <c r="BG484"/>
  <c r="BF484"/>
  <c r="T484"/>
  <c r="R484"/>
  <c r="P484"/>
  <c r="BI470"/>
  <c r="BH470"/>
  <c r="BG470"/>
  <c r="BF470"/>
  <c r="T470"/>
  <c r="R470"/>
  <c r="P470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1"/>
  <c r="BH441"/>
  <c r="BG441"/>
  <c r="BF441"/>
  <c r="T441"/>
  <c r="R441"/>
  <c r="P441"/>
  <c r="BI435"/>
  <c r="BH435"/>
  <c r="BG435"/>
  <c r="BF435"/>
  <c r="T435"/>
  <c r="R435"/>
  <c r="P435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4"/>
  <c r="BH414"/>
  <c r="BG414"/>
  <c r="BF414"/>
  <c r="T414"/>
  <c r="R414"/>
  <c r="P414"/>
  <c r="BI408"/>
  <c r="BH408"/>
  <c r="BG408"/>
  <c r="BF408"/>
  <c r="T408"/>
  <c r="R408"/>
  <c r="P408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88"/>
  <c r="BH288"/>
  <c r="BG288"/>
  <c r="BF288"/>
  <c r="T288"/>
  <c r="R288"/>
  <c r="P288"/>
  <c r="BI283"/>
  <c r="BH283"/>
  <c r="BG283"/>
  <c r="BF283"/>
  <c r="T283"/>
  <c r="R283"/>
  <c r="P283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4"/>
  <c r="BH204"/>
  <c r="BG204"/>
  <c r="BF204"/>
  <c r="T204"/>
  <c r="R204"/>
  <c r="P204"/>
  <c r="BI192"/>
  <c r="BH192"/>
  <c r="BG192"/>
  <c r="BF192"/>
  <c r="T192"/>
  <c r="R192"/>
  <c r="P192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100"/>
  <c r="J99"/>
  <c r="F97"/>
  <c r="E95"/>
  <c r="J59"/>
  <c r="J58"/>
  <c r="F56"/>
  <c r="E54"/>
  <c r="J20"/>
  <c r="E20"/>
  <c r="F59"/>
  <c r="J19"/>
  <c r="J17"/>
  <c r="E17"/>
  <c r="F99"/>
  <c r="J16"/>
  <c r="J14"/>
  <c r="J97"/>
  <c r="E7"/>
  <c r="E91"/>
  <c i="2" r="J39"/>
  <c r="J38"/>
  <c i="1" r="AY56"/>
  <c i="2" r="J37"/>
  <c i="1" r="AX56"/>
  <c i="2" r="BI623"/>
  <c r="BH623"/>
  <c r="BG623"/>
  <c r="BF623"/>
  <c r="T623"/>
  <c r="R623"/>
  <c r="P623"/>
  <c r="BI622"/>
  <c r="BH622"/>
  <c r="BG622"/>
  <c r="BF622"/>
  <c r="T622"/>
  <c r="R622"/>
  <c r="P622"/>
  <c r="BI601"/>
  <c r="BH601"/>
  <c r="BG601"/>
  <c r="BF601"/>
  <c r="T601"/>
  <c r="R601"/>
  <c r="P601"/>
  <c r="BI581"/>
  <c r="BH581"/>
  <c r="BG581"/>
  <c r="BF581"/>
  <c r="T581"/>
  <c r="R581"/>
  <c r="P581"/>
  <c r="BI561"/>
  <c r="BH561"/>
  <c r="BG561"/>
  <c r="BF561"/>
  <c r="T561"/>
  <c r="R561"/>
  <c r="P561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6"/>
  <c r="BH546"/>
  <c r="BG546"/>
  <c r="BF546"/>
  <c r="T546"/>
  <c r="R546"/>
  <c r="P546"/>
  <c r="BI541"/>
  <c r="BH541"/>
  <c r="BG541"/>
  <c r="BF541"/>
  <c r="T541"/>
  <c r="R541"/>
  <c r="P541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3"/>
  <c r="BH533"/>
  <c r="BG533"/>
  <c r="BF533"/>
  <c r="T533"/>
  <c r="R533"/>
  <c r="P533"/>
  <c r="BI531"/>
  <c r="BH531"/>
  <c r="BG531"/>
  <c r="BF531"/>
  <c r="T531"/>
  <c r="R531"/>
  <c r="P531"/>
  <c r="BI528"/>
  <c r="BH528"/>
  <c r="BG528"/>
  <c r="BF528"/>
  <c r="T528"/>
  <c r="R528"/>
  <c r="P528"/>
  <c r="BI523"/>
  <c r="BH523"/>
  <c r="BG523"/>
  <c r="BF523"/>
  <c r="T523"/>
  <c r="R523"/>
  <c r="P523"/>
  <c r="BI516"/>
  <c r="BH516"/>
  <c r="BG516"/>
  <c r="BF516"/>
  <c r="T516"/>
  <c r="R516"/>
  <c r="P516"/>
  <c r="BI509"/>
  <c r="BH509"/>
  <c r="BG509"/>
  <c r="BF509"/>
  <c r="T509"/>
  <c r="R509"/>
  <c r="P509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T304"/>
  <c r="R305"/>
  <c r="R304"/>
  <c r="P305"/>
  <c r="P304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5"/>
  <c r="BH285"/>
  <c r="BG285"/>
  <c r="BF285"/>
  <c r="T285"/>
  <c r="R285"/>
  <c r="P285"/>
  <c r="BI243"/>
  <c r="BH243"/>
  <c r="BG243"/>
  <c r="BF243"/>
  <c r="T243"/>
  <c r="R243"/>
  <c r="P24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100"/>
  <c r="J99"/>
  <c r="F97"/>
  <c r="E95"/>
  <c r="J59"/>
  <c r="J58"/>
  <c r="F56"/>
  <c r="E54"/>
  <c r="J20"/>
  <c r="E20"/>
  <c r="F100"/>
  <c r="J19"/>
  <c r="J17"/>
  <c r="E17"/>
  <c r="F99"/>
  <c r="J16"/>
  <c r="J14"/>
  <c r="J56"/>
  <c r="E7"/>
  <c r="E91"/>
  <c i="1" r="L50"/>
  <c r="AM50"/>
  <c r="AM49"/>
  <c r="L49"/>
  <c r="AM47"/>
  <c r="L47"/>
  <c r="L45"/>
  <c r="L44"/>
  <c i="3" r="J210"/>
  <c r="J181"/>
  <c i="4" r="J300"/>
  <c r="J412"/>
  <c i="5" r="J173"/>
  <c r="BK112"/>
  <c r="BK336"/>
  <c i="6" r="BK98"/>
  <c i="8" r="BK100"/>
  <c i="2" r="BK379"/>
  <c r="BK421"/>
  <c r="BK498"/>
  <c r="BK305"/>
  <c r="J128"/>
  <c i="3" r="BK452"/>
  <c r="J311"/>
  <c r="J345"/>
  <c i="4" r="BK366"/>
  <c r="J108"/>
  <c r="J186"/>
  <c i="5" r="BK175"/>
  <c r="J330"/>
  <c r="BK414"/>
  <c i="6" r="J107"/>
  <c i="7" r="J104"/>
  <c i="9" r="BK98"/>
  <c i="10" r="J127"/>
  <c i="2" r="BK457"/>
  <c r="BK295"/>
  <c r="BK443"/>
  <c r="J363"/>
  <c i="3" r="BK470"/>
  <c r="J150"/>
  <c r="BK258"/>
  <c i="4" r="BK379"/>
  <c r="J379"/>
  <c r="J201"/>
  <c r="J367"/>
  <c i="5" r="BK166"/>
  <c r="BK293"/>
  <c r="BK417"/>
  <c i="6" r="J109"/>
  <c i="8" r="BK91"/>
  <c i="2" r="BK557"/>
  <c r="BK467"/>
  <c r="BK509"/>
  <c r="BK341"/>
  <c r="BK353"/>
  <c i="3" r="BK348"/>
  <c r="J401"/>
  <c r="BK238"/>
  <c r="BK268"/>
  <c i="4" r="BK123"/>
  <c r="J308"/>
  <c i="5" r="J455"/>
  <c r="BK164"/>
  <c r="BK273"/>
  <c i="6" r="BK108"/>
  <c i="8" r="J97"/>
  <c i="9" r="BK99"/>
  <c i="10" r="BK116"/>
  <c i="2" r="BK461"/>
  <c r="BK119"/>
  <c r="J328"/>
  <c i="3" r="BK204"/>
  <c r="J159"/>
  <c r="BK392"/>
  <c i="4" r="BK120"/>
  <c r="J284"/>
  <c r="BK334"/>
  <c r="J216"/>
  <c i="5" r="BK188"/>
  <c r="BK285"/>
  <c r="BK306"/>
  <c i="7" r="J89"/>
  <c i="8" r="BK102"/>
  <c i="10" r="J121"/>
  <c i="2" r="J209"/>
  <c r="BK430"/>
  <c r="BK495"/>
  <c r="BK243"/>
  <c i="3" r="J255"/>
  <c r="J304"/>
  <c r="J428"/>
  <c i="4" r="J345"/>
  <c r="BK329"/>
  <c r="J377"/>
  <c i="5" r="BK330"/>
  <c r="BK303"/>
  <c r="J175"/>
  <c i="6" r="BK107"/>
  <c i="7" r="J92"/>
  <c i="8" r="BK107"/>
  <c i="9" r="J103"/>
  <c i="2" r="J561"/>
  <c r="J537"/>
  <c r="BK203"/>
  <c r="J115"/>
  <c r="J359"/>
  <c r="BK386"/>
  <c i="3" r="BK456"/>
  <c r="J331"/>
  <c r="J325"/>
  <c i="4" r="J141"/>
  <c r="J280"/>
  <c i="5" r="J315"/>
  <c r="J348"/>
  <c r="J382"/>
  <c i="6" r="BK89"/>
  <c i="7" r="J109"/>
  <c i="8" r="BK88"/>
  <c i="9" r="J105"/>
  <c i="2" r="J523"/>
  <c r="J469"/>
  <c r="J389"/>
  <c r="J457"/>
  <c r="BK479"/>
  <c i="3" r="BK441"/>
  <c r="BK283"/>
  <c r="BK150"/>
  <c i="4" r="J179"/>
  <c r="J175"/>
  <c r="J263"/>
  <c r="BK284"/>
  <c i="5" r="BK239"/>
  <c r="BK130"/>
  <c r="BK106"/>
  <c i="6" r="J102"/>
  <c i="8" r="BK87"/>
  <c i="9" r="J100"/>
  <c i="3" r="BK352"/>
  <c r="J374"/>
  <c i="4" r="J364"/>
  <c r="BK155"/>
  <c i="5" r="J425"/>
  <c r="BK433"/>
  <c r="BK240"/>
  <c r="J203"/>
  <c i="7" r="J102"/>
  <c i="8" r="J101"/>
  <c i="2" r="J243"/>
  <c r="BK516"/>
  <c r="J461"/>
  <c r="BK394"/>
  <c i="3" r="BK271"/>
  <c r="BK214"/>
  <c r="BK383"/>
  <c r="J348"/>
  <c i="4" r="J146"/>
  <c r="J245"/>
  <c r="BK361"/>
  <c i="5" r="J248"/>
  <c r="BK340"/>
  <c r="BK209"/>
  <c i="6" r="J87"/>
  <c i="7" r="BK99"/>
  <c i="8" r="J102"/>
  <c i="10" r="BK114"/>
  <c i="2" r="J495"/>
  <c r="BK424"/>
  <c r="J531"/>
  <c r="J418"/>
  <c r="J470"/>
  <c i="3" r="BK328"/>
  <c r="BK261"/>
  <c r="BK354"/>
  <c i="4" r="BK201"/>
  <c r="J357"/>
  <c i="5" r="J285"/>
  <c r="J312"/>
  <c r="J333"/>
  <c i="6" r="J94"/>
  <c r="BK103"/>
  <c i="8" r="J109"/>
  <c i="9" r="J101"/>
  <c i="2" r="BK363"/>
  <c r="BK410"/>
  <c r="J516"/>
  <c r="BK546"/>
  <c i="3" r="BK112"/>
  <c r="J296"/>
  <c r="BK331"/>
  <c i="4" r="J353"/>
  <c r="BK315"/>
  <c r="BK195"/>
  <c i="5" r="BK109"/>
  <c r="BK265"/>
  <c r="BK236"/>
  <c i="7" r="J98"/>
  <c i="8" r="J106"/>
  <c i="9" r="J89"/>
  <c i="2" r="BK327"/>
  <c r="J455"/>
  <c i="3" r="J432"/>
  <c r="BK299"/>
  <c r="J261"/>
  <c r="BK361"/>
  <c i="4" r="BK126"/>
  <c r="J371"/>
  <c r="BK254"/>
  <c r="J133"/>
  <c i="5" r="J338"/>
  <c r="J177"/>
  <c r="BK250"/>
  <c r="BK227"/>
  <c i="7" r="BK93"/>
  <c i="8" r="J100"/>
  <c i="9" r="BK89"/>
  <c i="2" r="J106"/>
  <c r="J341"/>
  <c r="J285"/>
  <c r="BK489"/>
  <c i="3" r="J456"/>
  <c r="J342"/>
  <c r="BK226"/>
  <c r="BK148"/>
  <c i="4" r="J117"/>
  <c r="BK364"/>
  <c r="J272"/>
  <c i="5" r="J374"/>
  <c r="J458"/>
  <c i="6" r="J106"/>
  <c i="7" r="J107"/>
  <c i="8" r="J99"/>
  <c i="9" r="BK93"/>
  <c i="2" r="BK449"/>
  <c r="J185"/>
  <c r="J311"/>
  <c r="J189"/>
  <c r="BK523"/>
  <c i="3" r="J449"/>
  <c r="J121"/>
  <c r="J319"/>
  <c r="BK296"/>
  <c i="4" r="J326"/>
  <c i="5" r="J149"/>
  <c r="J413"/>
  <c r="J243"/>
  <c r="J109"/>
  <c i="7" r="J96"/>
  <c i="8" r="J92"/>
  <c i="9" r="J87"/>
  <c i="2" r="J427"/>
  <c r="J398"/>
  <c r="BK537"/>
  <c r="BK297"/>
  <c r="J396"/>
  <c i="3" r="BK124"/>
  <c r="BK322"/>
  <c r="BK130"/>
  <c i="4" r="BK343"/>
  <c r="J289"/>
  <c r="BK349"/>
  <c r="BK240"/>
  <c i="5" r="J213"/>
  <c r="BK435"/>
  <c r="BK377"/>
  <c r="J344"/>
  <c i="6" r="J100"/>
  <c i="7" r="BK101"/>
  <c i="8" r="J94"/>
  <c i="10" r="J114"/>
  <c i="3" r="BK408"/>
  <c r="BK181"/>
  <c i="4" r="BK117"/>
  <c r="J195"/>
  <c i="5" r="BK374"/>
  <c r="BK225"/>
  <c r="J342"/>
  <c i="6" r="BK100"/>
  <c i="7" r="J88"/>
  <c i="8" r="BK101"/>
  <c i="2" r="J509"/>
  <c r="J309"/>
  <c r="BK321"/>
  <c r="J623"/>
  <c i="3" r="J214"/>
  <c r="J366"/>
  <c r="J441"/>
  <c i="4" r="J320"/>
  <c r="BK277"/>
  <c r="J315"/>
  <c i="5" r="J377"/>
  <c r="J250"/>
  <c r="J397"/>
  <c i="6" r="BK86"/>
  <c i="7" r="J99"/>
  <c i="8" r="BK108"/>
  <c i="10" r="BK111"/>
  <c i="2" r="BK125"/>
  <c r="BK398"/>
  <c r="J200"/>
  <c i="3" r="J386"/>
  <c r="J470"/>
  <c r="J408"/>
  <c r="J369"/>
  <c i="4" r="BK336"/>
  <c r="BK323"/>
  <c r="BK216"/>
  <c i="5" r="J403"/>
  <c r="J112"/>
  <c r="J252"/>
  <c i="6" r="J98"/>
  <c i="7" r="BK94"/>
  <c i="9" r="J102"/>
  <c i="2" r="J433"/>
  <c r="J109"/>
  <c r="BK301"/>
  <c r="BK447"/>
  <c i="3" r="J356"/>
  <c r="BK288"/>
  <c r="BK345"/>
  <c r="BK356"/>
  <c i="4" r="BK133"/>
  <c r="BK248"/>
  <c r="J111"/>
  <c i="5" r="J293"/>
  <c r="BK407"/>
  <c r="BK410"/>
  <c i="7" r="BK95"/>
  <c i="8" r="J89"/>
  <c i="9" r="BK104"/>
  <c i="2" r="J533"/>
  <c r="J376"/>
  <c r="BK413"/>
  <c i="3" r="BK449"/>
  <c r="BK250"/>
  <c i="4" r="BK275"/>
  <c r="J213"/>
  <c r="J275"/>
  <c r="BK229"/>
  <c i="5" r="BK280"/>
  <c r="J438"/>
  <c i="6" r="J95"/>
  <c i="7" r="BK89"/>
  <c i="9" r="J107"/>
  <c i="2" r="BK492"/>
  <c r="J501"/>
  <c r="BK551"/>
  <c r="J122"/>
  <c r="BK209"/>
  <c i="3" r="BK163"/>
  <c r="BK374"/>
  <c r="BK247"/>
  <c r="J309"/>
  <c i="4" r="J251"/>
  <c r="J229"/>
  <c i="5" r="J459"/>
  <c r="BK359"/>
  <c r="J430"/>
  <c r="J273"/>
  <c i="6" r="J110"/>
  <c i="8" r="J87"/>
  <c i="9" r="J99"/>
  <c i="10" r="BK127"/>
  <c i="2" r="J538"/>
  <c r="J467"/>
  <c r="J430"/>
  <c i="3" r="J396"/>
  <c r="J183"/>
  <c r="J371"/>
  <c r="BK134"/>
  <c i="4" r="J221"/>
  <c r="J334"/>
  <c i="5" r="BK211"/>
  <c r="BK121"/>
  <c r="J268"/>
  <c i="7" r="BK98"/>
  <c i="8" r="J96"/>
  <c i="9" r="J88"/>
  <c i="10" r="BK94"/>
  <c i="2" r="J489"/>
  <c r="BK200"/>
  <c r="BK541"/>
  <c r="J551"/>
  <c i="3" r="J174"/>
  <c r="BK179"/>
  <c r="J258"/>
  <c r="J148"/>
  <c i="4" r="BK377"/>
  <c r="J269"/>
  <c r="BK205"/>
  <c i="5" r="J412"/>
  <c r="BK151"/>
  <c r="J340"/>
  <c i="6" r="BK94"/>
  <c i="7" r="J97"/>
  <c i="9" r="J86"/>
  <c i="10" r="J111"/>
  <c i="3" r="BK177"/>
  <c r="J109"/>
  <c i="4" r="J340"/>
  <c r="J129"/>
  <c r="BK297"/>
  <c r="BK161"/>
  <c i="5" r="BK296"/>
  <c r="J221"/>
  <c r="J410"/>
  <c i="6" r="BK97"/>
  <c i="7" r="J100"/>
  <c i="8" r="BK90"/>
  <c i="9" r="BK102"/>
  <c i="2" r="BK433"/>
  <c r="J369"/>
  <c r="J436"/>
  <c i="3" r="BK358"/>
  <c r="J106"/>
  <c r="J276"/>
  <c r="BK222"/>
  <c i="4" r="BK233"/>
  <c r="J366"/>
  <c r="BK159"/>
  <c i="5" r="J368"/>
  <c r="J365"/>
  <c r="BK315"/>
  <c r="BK177"/>
  <c i="7" r="J95"/>
  <c i="8" r="J105"/>
  <c i="10" r="BK105"/>
  <c i="2" r="BK328"/>
  <c r="J557"/>
  <c r="J441"/>
  <c r="BK455"/>
  <c r="BK131"/>
  <c i="3" r="BK255"/>
  <c r="J399"/>
  <c r="BK424"/>
  <c i="4" r="J205"/>
  <c r="BK340"/>
  <c r="BK332"/>
  <c i="5" r="J346"/>
  <c r="BK346"/>
  <c r="BK371"/>
  <c i="6" r="J93"/>
  <c r="J89"/>
  <c i="7" r="BK102"/>
  <c i="9" r="BK87"/>
  <c i="2" r="J541"/>
  <c r="BK135"/>
  <c r="BK191"/>
  <c r="J622"/>
  <c i="3" r="BK109"/>
  <c r="J389"/>
  <c r="BK276"/>
  <c i="4" r="BK312"/>
  <c r="BK318"/>
  <c r="J120"/>
  <c i="5" r="J435"/>
  <c r="J353"/>
  <c r="J265"/>
  <c i="6" r="BK93"/>
  <c r="BK88"/>
  <c i="8" r="BK103"/>
  <c i="9" r="J95"/>
  <c i="10" r="BK121"/>
  <c i="2" r="BK536"/>
  <c r="BK622"/>
  <c i="3" r="BK431"/>
  <c r="J271"/>
  <c r="BK377"/>
  <c i="4" r="BK308"/>
  <c r="BK310"/>
  <c r="BK382"/>
  <c i="5" r="BK324"/>
  <c r="BK301"/>
  <c r="J324"/>
  <c i="6" r="J105"/>
  <c i="8" r="J95"/>
  <c i="10" r="BK98"/>
  <c i="2" r="BK185"/>
  <c r="J373"/>
  <c r="J451"/>
  <c r="J331"/>
  <c i="3" r="J250"/>
  <c r="J218"/>
  <c r="BK386"/>
  <c r="BK414"/>
  <c i="4" r="BK367"/>
  <c r="J292"/>
  <c i="5" r="BK217"/>
  <c r="J379"/>
  <c r="BK333"/>
  <c r="J258"/>
  <c i="6" r="J91"/>
  <c i="7" r="BK87"/>
  <c i="8" r="J93"/>
  <c i="10" r="J124"/>
  <c r="BK108"/>
  <c i="2" r="BK469"/>
  <c r="J413"/>
  <c r="J301"/>
  <c r="BK459"/>
  <c i="3" r="BK218"/>
  <c r="J177"/>
  <c r="J380"/>
  <c i="4" r="J226"/>
  <c r="J298"/>
  <c i="5" r="J384"/>
  <c r="J280"/>
  <c r="BK124"/>
  <c i="6" r="BK92"/>
  <c i="7" r="BK88"/>
  <c i="8" r="BK95"/>
  <c i="10" r="BK91"/>
  <c i="2" r="J125"/>
  <c r="J353"/>
  <c r="J453"/>
  <c r="J601"/>
  <c i="3" r="J241"/>
  <c r="J228"/>
  <c r="BK210"/>
  <c r="J238"/>
  <c i="4" r="J329"/>
  <c r="J260"/>
  <c r="BK260"/>
  <c r="BK353"/>
  <c i="5" r="BK356"/>
  <c r="J318"/>
  <c r="BK171"/>
  <c i="7" r="BK108"/>
  <c i="8" r="J90"/>
  <c i="10" r="BK102"/>
  <c r="J98"/>
  <c i="3" r="J499"/>
  <c r="BK428"/>
  <c i="4" r="BK304"/>
  <c r="BK144"/>
  <c i="5" r="BK221"/>
  <c r="BK353"/>
  <c i="6" r="BK104"/>
  <c i="7" r="J87"/>
  <c i="8" r="J98"/>
  <c i="9" r="BK100"/>
  <c i="2" r="J131"/>
  <c r="BK561"/>
  <c r="J347"/>
  <c r="BK465"/>
  <c i="3" r="J361"/>
  <c r="J165"/>
  <c r="BK339"/>
  <c r="J222"/>
  <c i="4" r="BK306"/>
  <c r="BK221"/>
  <c r="BK302"/>
  <c i="5" r="J306"/>
  <c r="BK458"/>
  <c r="J350"/>
  <c r="J356"/>
  <c i="7" r="J106"/>
  <c i="8" r="BK92"/>
  <c i="9" r="J91"/>
  <c i="2" r="BK470"/>
  <c r="J443"/>
  <c r="J528"/>
  <c r="J581"/>
  <c i="3" r="J226"/>
  <c r="J414"/>
  <c r="J163"/>
  <c r="J265"/>
  <c i="4" r="BK245"/>
  <c r="J302"/>
  <c r="BK429"/>
  <c i="5" r="BK412"/>
  <c r="J124"/>
  <c r="J106"/>
  <c i="7" r="BK106"/>
  <c i="8" r="BK104"/>
  <c i="9" r="J104"/>
  <c i="2" r="BK207"/>
  <c r="BK366"/>
  <c r="BK453"/>
  <c r="J119"/>
  <c i="3" r="J235"/>
  <c r="BK369"/>
  <c r="J245"/>
  <c r="J192"/>
  <c i="4" r="BK213"/>
  <c r="J240"/>
  <c r="J310"/>
  <c i="5" r="J209"/>
  <c r="BK382"/>
  <c r="BK391"/>
  <c i="6" r="BK109"/>
  <c i="7" r="J103"/>
  <c i="9" r="BK106"/>
  <c i="2" r="BK538"/>
  <c r="BK441"/>
  <c i="1" r="AS55"/>
  <c i="3" r="J350"/>
  <c i="4" r="J382"/>
  <c r="J374"/>
  <c r="J286"/>
  <c r="J233"/>
  <c i="5" r="BK243"/>
  <c r="BK453"/>
  <c r="BK384"/>
  <c i="6" r="BK96"/>
  <c i="7" r="J90"/>
  <c i="8" r="BK89"/>
  <c i="9" r="BK96"/>
  <c i="2" r="J406"/>
  <c r="J402"/>
  <c r="J439"/>
  <c r="BK427"/>
  <c r="J379"/>
  <c i="3" r="J352"/>
  <c r="BK309"/>
  <c r="BK306"/>
  <c i="4" r="J177"/>
  <c r="BK282"/>
  <c r="BK177"/>
  <c i="5" r="BK397"/>
  <c r="J118"/>
  <c r="BK173"/>
  <c i="7" r="J94"/>
  <c r="BK105"/>
  <c i="8" r="BK97"/>
  <c i="10" r="BK100"/>
  <c i="2" r="BK359"/>
  <c r="J459"/>
  <c r="BK128"/>
  <c r="BK501"/>
  <c r="J293"/>
  <c i="3" r="BK241"/>
  <c r="J204"/>
  <c r="BK121"/>
  <c i="4" r="J114"/>
  <c r="BK173"/>
  <c i="5" r="BK348"/>
  <c r="J371"/>
  <c i="6" r="BK99"/>
  <c i="7" r="BK86"/>
  <c i="8" r="BK86"/>
  <c i="9" r="BK109"/>
  <c i="10" r="J96"/>
  <c i="2" r="J536"/>
  <c r="J337"/>
  <c r="J479"/>
  <c r="BK347"/>
  <c i="3" r="BK350"/>
  <c r="J339"/>
  <c r="BK446"/>
  <c r="J268"/>
  <c i="4" r="BK272"/>
  <c r="BK251"/>
  <c r="J361"/>
  <c r="BK224"/>
  <c r="BK129"/>
  <c i="5" r="BK255"/>
  <c r="J146"/>
  <c i="6" r="BK102"/>
  <c i="7" r="BK104"/>
  <c i="8" r="BK106"/>
  <c i="9" r="BK103"/>
  <c i="3" r="J127"/>
  <c r="J283"/>
  <c i="4" r="J254"/>
  <c r="J209"/>
  <c r="J144"/>
  <c i="5" r="BK262"/>
  <c r="BK430"/>
  <c r="BK312"/>
  <c r="J188"/>
  <c i="6" r="J101"/>
  <c i="7" r="J86"/>
  <c i="9" r="J92"/>
  <c i="2" r="J492"/>
  <c r="J327"/>
  <c r="BK533"/>
  <c r="J554"/>
  <c i="3" r="J130"/>
  <c r="J306"/>
  <c r="BK183"/>
  <c r="BK401"/>
  <c i="4" r="J332"/>
  <c r="BK108"/>
  <c r="BK186"/>
  <c i="5" r="BK149"/>
  <c r="BK168"/>
  <c r="BK134"/>
  <c i="6" r="BK101"/>
  <c i="8" r="BK93"/>
  <c i="9" r="BK92"/>
  <c i="2" r="J421"/>
  <c r="BK350"/>
  <c r="BK337"/>
  <c r="J321"/>
  <c r="BK389"/>
  <c i="3" r="BK389"/>
  <c r="BK342"/>
  <c r="J212"/>
  <c i="4" r="J336"/>
  <c r="J159"/>
  <c r="BK114"/>
  <c i="5" r="J407"/>
  <c r="J160"/>
  <c r="BK321"/>
  <c i="6" r="J97"/>
  <c i="8" r="BK99"/>
  <c i="9" r="BK86"/>
  <c i="2" r="BK473"/>
  <c r="BK451"/>
  <c i="1" r="AS60"/>
  <c i="3" r="BK314"/>
  <c r="BK484"/>
  <c i="4" r="BK326"/>
  <c r="J312"/>
  <c r="J224"/>
  <c i="5" r="BK350"/>
  <c r="BK160"/>
  <c r="J151"/>
  <c i="6" r="J86"/>
  <c i="8" r="J103"/>
  <c i="9" r="BK90"/>
  <c i="2" r="J350"/>
  <c r="BK205"/>
  <c r="BK376"/>
  <c i="3" r="BK499"/>
  <c r="BK115"/>
  <c r="J179"/>
  <c i="4" r="BK263"/>
  <c r="BK175"/>
  <c r="J230"/>
  <c i="5" r="J433"/>
  <c r="BK365"/>
  <c r="BK203"/>
  <c r="BK233"/>
  <c i="6" r="BK105"/>
  <c i="8" r="J91"/>
  <c i="9" r="J94"/>
  <c i="2" r="J324"/>
  <c r="BK311"/>
  <c r="BK476"/>
  <c r="BK369"/>
  <c i="3" r="BK500"/>
  <c r="BK212"/>
  <c r="J112"/>
  <c r="J484"/>
  <c i="4" r="BK412"/>
  <c r="J397"/>
  <c r="J105"/>
  <c i="5" r="BK115"/>
  <c r="J262"/>
  <c r="BK344"/>
  <c i="6" r="BK90"/>
  <c i="8" r="BK96"/>
  <c i="9" r="BK94"/>
  <c r="BK97"/>
  <c i="10" r="J91"/>
  <c i="2" r="BK404"/>
  <c r="J366"/>
  <c r="BK445"/>
  <c r="BK601"/>
  <c i="3" r="J134"/>
  <c r="J247"/>
  <c r="BK396"/>
  <c i="4" r="J297"/>
  <c i="5" r="BK413"/>
  <c r="BK146"/>
  <c r="BK127"/>
  <c r="J334"/>
  <c i="6" r="J96"/>
  <c i="8" r="J108"/>
  <c i="9" r="BK88"/>
  <c i="10" r="J108"/>
  <c i="2" r="BK331"/>
  <c r="BK122"/>
  <c r="BK463"/>
  <c r="BK400"/>
  <c r="J305"/>
  <c i="3" r="J115"/>
  <c r="J360"/>
  <c r="J288"/>
  <c i="4" r="BK105"/>
  <c r="J170"/>
  <c r="J429"/>
  <c i="5" r="BK403"/>
  <c r="BK334"/>
  <c r="J321"/>
  <c i="6" r="BK110"/>
  <c i="7" r="BK90"/>
  <c i="9" r="BK107"/>
  <c i="10" r="BK96"/>
  <c i="3" r="BK304"/>
  <c r="BK371"/>
  <c i="4" r="BK269"/>
  <c r="BK286"/>
  <c r="J304"/>
  <c i="5" r="BK368"/>
  <c r="J301"/>
  <c r="J217"/>
  <c i="6" r="J104"/>
  <c i="7" r="J91"/>
  <c i="9" r="J90"/>
  <c i="2" r="BK484"/>
  <c r="BK418"/>
  <c r="J449"/>
  <c r="J135"/>
  <c i="3" r="J452"/>
  <c r="BK430"/>
  <c r="BK174"/>
  <c r="J420"/>
  <c r="J322"/>
  <c i="4" r="J318"/>
  <c r="J126"/>
  <c i="5" r="J453"/>
  <c r="BK455"/>
  <c r="J255"/>
  <c i="6" r="BK106"/>
  <c i="7" r="BK91"/>
  <c i="9" r="BK108"/>
  <c i="10" r="J94"/>
  <c i="2" r="BK189"/>
  <c r="BK176"/>
  <c r="BK528"/>
  <c r="J176"/>
  <c i="3" r="BK311"/>
  <c r="BK399"/>
  <c r="J354"/>
  <c r="BK145"/>
  <c i="4" r="BK289"/>
  <c r="BK141"/>
  <c r="J323"/>
  <c i="5" r="BK213"/>
  <c r="BK379"/>
  <c r="J127"/>
  <c i="7" r="J93"/>
  <c i="8" r="J104"/>
  <c i="2" r="J476"/>
  <c r="J410"/>
  <c r="J173"/>
  <c r="J400"/>
  <c i="3" r="BK242"/>
  <c r="J242"/>
  <c r="J446"/>
  <c r="J430"/>
  <c i="4" r="BK374"/>
  <c r="J123"/>
  <c i="5" r="BK248"/>
  <c r="J296"/>
  <c r="J336"/>
  <c i="6" r="J108"/>
  <c i="7" r="J105"/>
  <c i="8" r="J107"/>
  <c i="10" r="BK118"/>
  <c i="2" r="BK439"/>
  <c r="J171"/>
  <c r="J356"/>
  <c i="3" r="BK192"/>
  <c r="BK380"/>
  <c r="BK435"/>
  <c i="4" r="BK146"/>
  <c r="J203"/>
  <c r="BK238"/>
  <c r="BK203"/>
  <c i="5" r="J391"/>
  <c r="BK438"/>
  <c r="BK118"/>
  <c i="6" r="J99"/>
  <c i="7" r="BK92"/>
  <c i="9" r="J108"/>
  <c i="2" r="J447"/>
  <c r="J386"/>
  <c r="J546"/>
  <c r="J404"/>
  <c r="J424"/>
  <c i="3" r="BK366"/>
  <c r="J377"/>
  <c r="J145"/>
  <c r="BK337"/>
  <c i="4" r="BK170"/>
  <c r="BK226"/>
  <c r="J343"/>
  <c i="5" r="J130"/>
  <c r="J417"/>
  <c r="BK425"/>
  <c i="6" r="J90"/>
  <c i="8" r="BK105"/>
  <c i="9" r="J109"/>
  <c i="10" r="J116"/>
  <c i="2" r="J203"/>
  <c r="BK356"/>
  <c r="J394"/>
  <c r="J297"/>
  <c i="3" r="J299"/>
  <c r="J383"/>
  <c r="BK265"/>
  <c r="BK235"/>
  <c i="4" r="BK292"/>
  <c r="J428"/>
  <c i="5" r="BK252"/>
  <c r="J239"/>
  <c i="6" r="J88"/>
  <c i="7" r="BK100"/>
  <c i="9" r="BK101"/>
  <c i="10" r="J105"/>
  <c i="2" r="J191"/>
  <c r="J445"/>
  <c r="BK408"/>
  <c r="BK115"/>
  <c r="BK109"/>
  <c i="3" r="J431"/>
  <c r="J358"/>
  <c r="BK165"/>
  <c i="4" r="BK209"/>
  <c r="BK111"/>
  <c r="J161"/>
  <c i="5" r="J303"/>
  <c r="J115"/>
  <c r="J240"/>
  <c i="6" r="BK91"/>
  <c i="7" r="BK107"/>
  <c i="8" r="BK94"/>
  <c i="10" r="J102"/>
  <c i="3" r="BK420"/>
  <c r="BK118"/>
  <c i="4" r="J368"/>
  <c r="BK300"/>
  <c i="5" r="J134"/>
  <c r="BK459"/>
  <c r="J359"/>
  <c i="7" r="J108"/>
  <c i="8" r="J88"/>
  <c i="9" r="J96"/>
  <c i="2" r="BK173"/>
  <c r="BK285"/>
  <c r="J498"/>
  <c r="J205"/>
  <c r="BK373"/>
  <c i="3" r="J337"/>
  <c r="J118"/>
  <c r="J124"/>
  <c i="4" r="J155"/>
  <c r="J306"/>
  <c r="BK428"/>
  <c i="5" r="BK258"/>
  <c r="J236"/>
  <c r="BK318"/>
  <c i="6" r="J92"/>
  <c i="8" r="BK98"/>
  <c i="9" r="BK105"/>
  <c i="2" r="BK309"/>
  <c r="BK531"/>
  <c r="J207"/>
  <c r="BK623"/>
  <c i="3" r="BK106"/>
  <c r="BK319"/>
  <c r="BK159"/>
  <c i="4" r="BK368"/>
  <c r="BK230"/>
  <c r="J277"/>
  <c i="5" r="J168"/>
  <c r="J414"/>
  <c r="J225"/>
  <c i="7" r="J101"/>
  <c i="8" r="BK109"/>
  <c i="9" r="J97"/>
  <c i="2" r="J295"/>
  <c r="BK396"/>
  <c r="J112"/>
  <c i="3" r="J435"/>
  <c r="BK127"/>
  <c r="J363"/>
  <c i="4" r="BK371"/>
  <c r="BK280"/>
  <c r="BK397"/>
  <c i="5" r="BK362"/>
  <c r="J166"/>
  <c r="J164"/>
  <c i="7" r="BK97"/>
  <c i="9" r="J106"/>
  <c i="10" r="J118"/>
  <c i="2" r="BK171"/>
  <c r="J408"/>
  <c i="3" r="J328"/>
  <c r="J314"/>
  <c r="BK245"/>
  <c i="4" r="BK357"/>
  <c r="J248"/>
  <c i="5" r="J121"/>
  <c r="BK342"/>
  <c i="6" r="J103"/>
  <c i="7" r="BK103"/>
  <c i="9" r="J98"/>
  <c i="10" r="J100"/>
  <c i="2" r="BK436"/>
  <c r="J484"/>
  <c r="BK581"/>
  <c i="3" r="J500"/>
  <c r="BK432"/>
  <c r="BK228"/>
  <c i="4" r="J282"/>
  <c r="BK298"/>
  <c i="5" r="BK268"/>
  <c r="BK338"/>
  <c r="J309"/>
  <c i="7" r="BK109"/>
  <c i="9" r="J93"/>
  <c i="10" r="BK124"/>
  <c i="2" r="BK554"/>
  <c r="BK324"/>
  <c r="J465"/>
  <c r="J473"/>
  <c r="BK112"/>
  <c i="3" r="BK360"/>
  <c r="BK325"/>
  <c r="J424"/>
  <c i="4" r="J349"/>
  <c r="BK345"/>
  <c i="5" r="J362"/>
  <c r="J171"/>
  <c r="J211"/>
  <c i="6" r="BK87"/>
  <c i="9" r="BK95"/>
  <c i="2" r="J463"/>
  <c r="BK406"/>
  <c r="BK402"/>
  <c r="BK106"/>
  <c r="BK293"/>
  <c i="3" r="J392"/>
  <c r="BK316"/>
  <c r="J316"/>
  <c r="BK363"/>
  <c i="4" r="J238"/>
  <c r="BK320"/>
  <c r="BK179"/>
  <c r="J173"/>
  <c i="5" r="BK309"/>
  <c r="J233"/>
  <c r="J227"/>
  <c i="6" r="BK95"/>
  <c i="7" r="BK96"/>
  <c i="8" r="J86"/>
  <c i="9" r="BK91"/>
  <c i="2" l="1" r="BK170"/>
  <c r="J170"/>
  <c r="J68"/>
  <c r="P292"/>
  <c r="BK326"/>
  <c r="J326"/>
  <c r="J73"/>
  <c r="R330"/>
  <c r="R355"/>
  <c r="R472"/>
  <c r="R560"/>
  <c i="3" r="P144"/>
  <c r="BK240"/>
  <c r="J240"/>
  <c r="J73"/>
  <c r="R298"/>
  <c r="T398"/>
  <c r="R434"/>
  <c r="BK498"/>
  <c r="J498"/>
  <c r="J81"/>
  <c i="4" r="BK104"/>
  <c r="J104"/>
  <c r="J65"/>
  <c r="R116"/>
  <c r="R200"/>
  <c r="R232"/>
  <c r="T247"/>
  <c r="T314"/>
  <c r="BK381"/>
  <c r="J381"/>
  <c r="J79"/>
  <c i="5" r="BK105"/>
  <c r="J105"/>
  <c r="J65"/>
  <c r="P145"/>
  <c r="BK224"/>
  <c r="T295"/>
  <c r="T352"/>
  <c r="BK437"/>
  <c r="J437"/>
  <c r="J80"/>
  <c i="6" r="BK85"/>
  <c r="J85"/>
  <c i="8" r="P85"/>
  <c i="1" r="AU63"/>
  <c i="9" r="T85"/>
  <c i="2" r="T170"/>
  <c r="R308"/>
  <c r="R388"/>
  <c r="R494"/>
  <c r="P540"/>
  <c r="P621"/>
  <c i="3" r="R105"/>
  <c r="P117"/>
  <c r="BK209"/>
  <c r="J209"/>
  <c r="J69"/>
  <c r="R240"/>
  <c r="T298"/>
  <c r="P398"/>
  <c r="BK434"/>
  <c r="J434"/>
  <c r="J79"/>
  <c r="P498"/>
  <c i="4" r="BK116"/>
  <c r="J116"/>
  <c r="J66"/>
  <c r="BK200"/>
  <c r="J200"/>
  <c r="J69"/>
  <c r="BK232"/>
  <c r="J232"/>
  <c r="J73"/>
  <c r="P247"/>
  <c r="R314"/>
  <c r="R381"/>
  <c i="5" r="T105"/>
  <c r="T145"/>
  <c r="BK238"/>
  <c r="J238"/>
  <c r="J73"/>
  <c r="P242"/>
  <c r="P254"/>
  <c r="P381"/>
  <c r="P437"/>
  <c i="2" r="R170"/>
  <c r="T388"/>
  <c r="P494"/>
  <c r="R540"/>
  <c r="R621"/>
  <c i="3" r="T144"/>
  <c r="BK225"/>
  <c r="J225"/>
  <c r="J72"/>
  <c r="R244"/>
  <c r="R257"/>
  <c r="P365"/>
  <c r="R455"/>
  <c i="4" r="T140"/>
  <c r="T215"/>
  <c r="T228"/>
  <c r="T271"/>
  <c r="T342"/>
  <c r="T370"/>
  <c r="T427"/>
  <c i="5" r="P117"/>
  <c r="P208"/>
  <c r="P224"/>
  <c r="BK242"/>
  <c r="J242"/>
  <c r="J74"/>
  <c r="BK254"/>
  <c r="J254"/>
  <c r="J75"/>
  <c r="BK352"/>
  <c r="J352"/>
  <c r="J77"/>
  <c r="P416"/>
  <c r="BK457"/>
  <c r="J457"/>
  <c r="J81"/>
  <c i="7" r="P85"/>
  <c i="1" r="AU62"/>
  <c i="2" r="R105"/>
  <c r="P118"/>
  <c r="R292"/>
  <c r="T308"/>
  <c r="R326"/>
  <c r="T326"/>
  <c r="T330"/>
  <c r="T355"/>
  <c r="BK472"/>
  <c r="J472"/>
  <c r="J77"/>
  <c r="P560"/>
  <c i="3" r="R144"/>
  <c r="P240"/>
  <c r="BK298"/>
  <c r="J298"/>
  <c r="J76"/>
  <c r="BK398"/>
  <c r="J398"/>
  <c r="J78"/>
  <c r="T434"/>
  <c r="T498"/>
  <c i="4" r="P104"/>
  <c r="P116"/>
  <c r="P200"/>
  <c r="P232"/>
  <c r="R271"/>
  <c r="P342"/>
  <c r="P370"/>
  <c r="R427"/>
  <c i="5" r="BK117"/>
  <c r="J117"/>
  <c r="J66"/>
  <c r="BK208"/>
  <c r="J208"/>
  <c r="J69"/>
  <c r="P238"/>
  <c r="P295"/>
  <c r="BK381"/>
  <c r="J381"/>
  <c r="J78"/>
  <c r="T416"/>
  <c r="R457"/>
  <c i="6" r="P85"/>
  <c i="1" r="AU61"/>
  <c i="7" r="T85"/>
  <c i="8" r="R85"/>
  <c i="9" r="BK85"/>
  <c r="J85"/>
  <c i="10" r="R113"/>
  <c i="2" r="T105"/>
  <c r="R118"/>
  <c r="T292"/>
  <c r="P388"/>
  <c r="T472"/>
  <c r="BK560"/>
  <c r="J560"/>
  <c r="J80"/>
  <c i="3" r="BK105"/>
  <c r="BK117"/>
  <c r="J117"/>
  <c r="J66"/>
  <c r="R209"/>
  <c r="T225"/>
  <c r="T224"/>
  <c r="T244"/>
  <c r="BK257"/>
  <c r="J257"/>
  <c r="J75"/>
  <c r="BK365"/>
  <c r="J365"/>
  <c r="J77"/>
  <c r="T455"/>
  <c i="4" r="T104"/>
  <c r="BK140"/>
  <c r="J140"/>
  <c r="J68"/>
  <c r="BK215"/>
  <c r="J215"/>
  <c r="J71"/>
  <c r="R228"/>
  <c r="BK271"/>
  <c r="J271"/>
  <c r="J75"/>
  <c r="BK342"/>
  <c r="J342"/>
  <c r="J77"/>
  <c r="BK370"/>
  <c r="J370"/>
  <c r="J78"/>
  <c r="BK427"/>
  <c r="J427"/>
  <c r="J80"/>
  <c i="5" r="P105"/>
  <c r="P104"/>
  <c r="T117"/>
  <c r="T208"/>
  <c r="T238"/>
  <c r="T242"/>
  <c r="R254"/>
  <c r="R352"/>
  <c r="R416"/>
  <c r="T457"/>
  <c i="8" r="T85"/>
  <c i="10" r="T93"/>
  <c r="P113"/>
  <c i="2" r="P170"/>
  <c r="BK308"/>
  <c r="J308"/>
  <c r="J72"/>
  <c r="P326"/>
  <c r="P330"/>
  <c r="P355"/>
  <c r="T494"/>
  <c r="T540"/>
  <c r="T621"/>
  <c i="3" r="P105"/>
  <c r="R117"/>
  <c r="T209"/>
  <c r="T240"/>
  <c r="P298"/>
  <c r="R398"/>
  <c r="P434"/>
  <c r="R498"/>
  <c i="4" r="P140"/>
  <c r="P215"/>
  <c r="P228"/>
  <c r="R247"/>
  <c r="P314"/>
  <c r="T381"/>
  <c i="5" r="R105"/>
  <c r="R145"/>
  <c r="R224"/>
  <c r="R242"/>
  <c r="T254"/>
  <c r="P352"/>
  <c r="BK416"/>
  <c r="J416"/>
  <c r="J79"/>
  <c r="P457"/>
  <c i="7" r="BK85"/>
  <c r="J85"/>
  <c r="J63"/>
  <c i="9" r="P85"/>
  <c i="1" r="AU64"/>
  <c i="10" r="P93"/>
  <c r="P92"/>
  <c r="P89"/>
  <c i="1" r="AU65"/>
  <c i="10" r="T113"/>
  <c i="2" r="P105"/>
  <c r="T118"/>
  <c r="BK330"/>
  <c r="J330"/>
  <c r="J74"/>
  <c r="BK355"/>
  <c r="J355"/>
  <c r="J75"/>
  <c r="BK494"/>
  <c r="J494"/>
  <c r="J78"/>
  <c r="BK540"/>
  <c r="J540"/>
  <c r="J79"/>
  <c r="BK621"/>
  <c r="J621"/>
  <c r="J81"/>
  <c i="3" r="T105"/>
  <c r="T117"/>
  <c r="P209"/>
  <c r="P225"/>
  <c r="P224"/>
  <c r="BK244"/>
  <c r="J244"/>
  <c r="J74"/>
  <c r="P257"/>
  <c r="R365"/>
  <c r="P455"/>
  <c i="4" r="R140"/>
  <c r="R215"/>
  <c r="BK228"/>
  <c r="J228"/>
  <c r="J72"/>
  <c r="BK247"/>
  <c r="J247"/>
  <c r="J74"/>
  <c r="BK314"/>
  <c r="J314"/>
  <c r="J76"/>
  <c r="P381"/>
  <c i="5" r="BK145"/>
  <c r="J145"/>
  <c r="J68"/>
  <c r="R238"/>
  <c r="R295"/>
  <c r="T381"/>
  <c r="T437"/>
  <c i="6" r="R85"/>
  <c i="8" r="BK85"/>
  <c r="J85"/>
  <c i="10" r="R93"/>
  <c r="R92"/>
  <c r="R89"/>
  <c i="2" r="BK105"/>
  <c r="J105"/>
  <c r="J65"/>
  <c r="BK118"/>
  <c r="J118"/>
  <c r="J66"/>
  <c r="BK292"/>
  <c r="J292"/>
  <c r="J69"/>
  <c r="P308"/>
  <c r="BK388"/>
  <c r="J388"/>
  <c r="J76"/>
  <c r="P472"/>
  <c r="T560"/>
  <c i="3" r="BK144"/>
  <c r="J144"/>
  <c r="J68"/>
  <c r="R225"/>
  <c r="R224"/>
  <c r="P244"/>
  <c r="T257"/>
  <c r="T365"/>
  <c r="BK455"/>
  <c r="J455"/>
  <c r="J80"/>
  <c i="4" r="R104"/>
  <c r="T116"/>
  <c r="T200"/>
  <c r="T232"/>
  <c r="P271"/>
  <c r="R342"/>
  <c r="R370"/>
  <c r="P427"/>
  <c i="5" r="R117"/>
  <c r="R208"/>
  <c r="T224"/>
  <c r="T223"/>
  <c r="BK295"/>
  <c r="J295"/>
  <c r="J76"/>
  <c r="R381"/>
  <c r="R437"/>
  <c i="6" r="T85"/>
  <c i="7" r="R85"/>
  <c i="9" r="R85"/>
  <c i="10" r="BK93"/>
  <c r="J93"/>
  <c r="J62"/>
  <c r="BK113"/>
  <c r="J113"/>
  <c r="J66"/>
  <c i="3" r="BK221"/>
  <c r="J221"/>
  <c r="J70"/>
  <c r="BK133"/>
  <c r="J133"/>
  <c r="J67"/>
  <c i="4" r="BK132"/>
  <c r="J132"/>
  <c r="J67"/>
  <c i="5" r="BK133"/>
  <c r="J133"/>
  <c r="J67"/>
  <c i="10" r="BK107"/>
  <c r="J107"/>
  <c r="J64"/>
  <c i="4" r="BK212"/>
  <c r="J212"/>
  <c r="J70"/>
  <c i="10" r="BK104"/>
  <c r="J104"/>
  <c r="J63"/>
  <c r="BK126"/>
  <c r="J126"/>
  <c r="J69"/>
  <c i="2" r="BK304"/>
  <c r="J304"/>
  <c r="J70"/>
  <c i="5" r="BK220"/>
  <c r="J220"/>
  <c r="J70"/>
  <c i="10" r="BK123"/>
  <c r="J123"/>
  <c r="J68"/>
  <c i="2" r="BK134"/>
  <c r="J134"/>
  <c r="J67"/>
  <c i="10" r="BK90"/>
  <c r="J90"/>
  <c r="J60"/>
  <c r="BK110"/>
  <c r="J110"/>
  <c r="J65"/>
  <c r="BK120"/>
  <c r="J120"/>
  <c r="J67"/>
  <c i="9" r="J63"/>
  <c i="10" r="BE105"/>
  <c r="BE108"/>
  <c r="F54"/>
  <c r="BE98"/>
  <c r="BE102"/>
  <c r="BE118"/>
  <c r="BE121"/>
  <c r="E79"/>
  <c r="J52"/>
  <c r="BE124"/>
  <c r="BE127"/>
  <c r="F55"/>
  <c r="BE96"/>
  <c r="BE100"/>
  <c r="BE94"/>
  <c r="BE91"/>
  <c r="BE111"/>
  <c r="BE114"/>
  <c r="BE116"/>
  <c i="9" r="F58"/>
  <c r="J81"/>
  <c r="BE100"/>
  <c r="BE102"/>
  <c i="8" r="J63"/>
  <c i="9" r="E73"/>
  <c r="BE103"/>
  <c r="J82"/>
  <c r="BE86"/>
  <c r="BE87"/>
  <c r="BE96"/>
  <c r="BE97"/>
  <c r="BE98"/>
  <c r="BE99"/>
  <c r="BE105"/>
  <c r="BE106"/>
  <c r="BE107"/>
  <c r="BE108"/>
  <c r="J56"/>
  <c r="BE94"/>
  <c r="BE95"/>
  <c r="BE109"/>
  <c r="F59"/>
  <c r="BE101"/>
  <c r="BE104"/>
  <c r="BE88"/>
  <c r="BE92"/>
  <c r="BE89"/>
  <c r="BE90"/>
  <c r="BE91"/>
  <c r="BE93"/>
  <c i="8" r="E50"/>
  <c r="BE86"/>
  <c r="BE89"/>
  <c r="BE98"/>
  <c r="J56"/>
  <c r="J58"/>
  <c r="J82"/>
  <c r="BE90"/>
  <c r="BE93"/>
  <c r="BE94"/>
  <c r="BE108"/>
  <c r="F58"/>
  <c r="BE91"/>
  <c r="BE102"/>
  <c r="BE87"/>
  <c r="BE97"/>
  <c r="F82"/>
  <c r="BE95"/>
  <c r="BE96"/>
  <c r="BE103"/>
  <c r="BE105"/>
  <c r="BE106"/>
  <c r="BE107"/>
  <c r="BE88"/>
  <c r="BE99"/>
  <c r="BE100"/>
  <c r="BE101"/>
  <c r="BE92"/>
  <c r="BE109"/>
  <c r="BE104"/>
  <c i="7" r="J58"/>
  <c r="BE86"/>
  <c r="BE88"/>
  <c r="BE96"/>
  <c r="BE103"/>
  <c r="BE106"/>
  <c r="E50"/>
  <c r="BE87"/>
  <c r="BE97"/>
  <c r="BE98"/>
  <c i="6" r="J63"/>
  <c i="7" r="F58"/>
  <c r="BE108"/>
  <c r="J59"/>
  <c r="BE92"/>
  <c r="BE94"/>
  <c r="BE100"/>
  <c r="BE102"/>
  <c r="BE105"/>
  <c r="F59"/>
  <c r="BE93"/>
  <c r="BE99"/>
  <c r="BE101"/>
  <c r="BE104"/>
  <c r="BE89"/>
  <c r="BE107"/>
  <c r="BE95"/>
  <c r="J56"/>
  <c r="BE90"/>
  <c r="BE91"/>
  <c r="BE109"/>
  <c i="6" r="BE97"/>
  <c r="BE104"/>
  <c r="BE93"/>
  <c r="BE94"/>
  <c r="F59"/>
  <c r="BE108"/>
  <c r="BE109"/>
  <c i="5" r="J224"/>
  <c r="J72"/>
  <c i="6" r="J56"/>
  <c r="E73"/>
  <c r="BE86"/>
  <c r="BE95"/>
  <c r="BE101"/>
  <c r="BE102"/>
  <c r="BE103"/>
  <c r="BE106"/>
  <c r="BE107"/>
  <c r="F58"/>
  <c r="BE92"/>
  <c r="BE99"/>
  <c r="BE100"/>
  <c r="BE87"/>
  <c r="BE89"/>
  <c r="BE90"/>
  <c r="BE91"/>
  <c r="BE96"/>
  <c r="BE110"/>
  <c i="5" r="BK104"/>
  <c i="6" r="BE88"/>
  <c r="BE98"/>
  <c r="BE105"/>
  <c i="5" r="E50"/>
  <c r="BE121"/>
  <c r="BE146"/>
  <c r="BE151"/>
  <c r="BE211"/>
  <c r="BE221"/>
  <c r="BE248"/>
  <c r="BE250"/>
  <c r="BE252"/>
  <c r="BE255"/>
  <c r="BE268"/>
  <c r="BE338"/>
  <c r="BE340"/>
  <c r="BE350"/>
  <c r="BE371"/>
  <c r="BE397"/>
  <c r="BE168"/>
  <c r="BE262"/>
  <c r="BE315"/>
  <c r="BE330"/>
  <c r="BE333"/>
  <c r="BE356"/>
  <c r="BE359"/>
  <c r="BE412"/>
  <c r="BE413"/>
  <c r="F59"/>
  <c r="BE112"/>
  <c r="BE134"/>
  <c r="BE171"/>
  <c r="BE175"/>
  <c r="BE293"/>
  <c r="BE303"/>
  <c r="BE346"/>
  <c r="BE362"/>
  <c r="BE384"/>
  <c r="F58"/>
  <c r="BE109"/>
  <c r="BE115"/>
  <c r="BE118"/>
  <c r="BE258"/>
  <c r="BE280"/>
  <c r="BE306"/>
  <c r="BE309"/>
  <c r="BE334"/>
  <c r="BE336"/>
  <c r="BE403"/>
  <c r="BE425"/>
  <c r="BE453"/>
  <c r="J56"/>
  <c r="BE130"/>
  <c r="BE173"/>
  <c r="BE203"/>
  <c r="BE213"/>
  <c r="BE285"/>
  <c r="BE365"/>
  <c r="BE377"/>
  <c r="BE379"/>
  <c r="BE407"/>
  <c r="BE410"/>
  <c r="BE149"/>
  <c r="BE166"/>
  <c r="BE177"/>
  <c r="BE188"/>
  <c r="BE209"/>
  <c r="BE217"/>
  <c r="BE240"/>
  <c r="BE243"/>
  <c r="BE265"/>
  <c r="BE273"/>
  <c r="BE321"/>
  <c r="BE368"/>
  <c r="BE374"/>
  <c r="BE391"/>
  <c r="BE414"/>
  <c r="BE417"/>
  <c r="BE227"/>
  <c r="BE233"/>
  <c r="BE236"/>
  <c r="BE324"/>
  <c r="BE348"/>
  <c r="BE353"/>
  <c r="BE430"/>
  <c r="BE433"/>
  <c r="BE435"/>
  <c r="BE438"/>
  <c r="BE459"/>
  <c i="4" r="BK103"/>
  <c r="J103"/>
  <c r="J64"/>
  <c i="5" r="BE106"/>
  <c r="BE124"/>
  <c r="BE127"/>
  <c r="BE160"/>
  <c r="BE164"/>
  <c r="BE225"/>
  <c r="BE239"/>
  <c r="BE296"/>
  <c r="BE301"/>
  <c r="BE312"/>
  <c r="BE318"/>
  <c r="BE342"/>
  <c r="BE344"/>
  <c r="BE382"/>
  <c r="BE455"/>
  <c r="BE458"/>
  <c i="3" r="J105"/>
  <c r="J65"/>
  <c i="4" r="J56"/>
  <c r="E90"/>
  <c r="BE108"/>
  <c r="BE292"/>
  <c r="BE306"/>
  <c r="BE326"/>
  <c r="BE345"/>
  <c r="BE349"/>
  <c r="BE377"/>
  <c r="BE412"/>
  <c r="BE428"/>
  <c r="BE429"/>
  <c r="BE226"/>
  <c r="BE229"/>
  <c r="BE310"/>
  <c r="BE361"/>
  <c r="BE366"/>
  <c r="BE201"/>
  <c r="BE205"/>
  <c r="BE221"/>
  <c r="BE238"/>
  <c r="BE254"/>
  <c r="BE277"/>
  <c r="BE282"/>
  <c r="BE304"/>
  <c r="BE318"/>
  <c r="BE323"/>
  <c r="BE332"/>
  <c r="BE334"/>
  <c r="BE343"/>
  <c r="BE144"/>
  <c r="BE175"/>
  <c r="BE177"/>
  <c r="BE186"/>
  <c r="BE251"/>
  <c r="BE280"/>
  <c r="BE329"/>
  <c r="BE374"/>
  <c r="BE379"/>
  <c r="BE382"/>
  <c i="3" r="BK224"/>
  <c r="J224"/>
  <c r="J71"/>
  <c i="4" r="F58"/>
  <c r="F99"/>
  <c r="BE114"/>
  <c r="BE117"/>
  <c r="BE120"/>
  <c r="BE123"/>
  <c r="BE141"/>
  <c r="BE159"/>
  <c r="BE170"/>
  <c r="BE224"/>
  <c r="BE230"/>
  <c r="BE233"/>
  <c r="BE263"/>
  <c r="BE269"/>
  <c r="BE272"/>
  <c r="BE275"/>
  <c r="BE289"/>
  <c r="BE364"/>
  <c r="BE111"/>
  <c r="BE146"/>
  <c r="BE173"/>
  <c r="BE213"/>
  <c r="BE245"/>
  <c r="BE284"/>
  <c r="BE297"/>
  <c r="BE308"/>
  <c r="BE312"/>
  <c r="BE340"/>
  <c r="BE357"/>
  <c r="BE371"/>
  <c r="BE105"/>
  <c r="BE126"/>
  <c r="BE129"/>
  <c r="BE133"/>
  <c r="BE209"/>
  <c r="BE240"/>
  <c r="BE248"/>
  <c r="BE286"/>
  <c r="BE298"/>
  <c r="BE300"/>
  <c r="BE302"/>
  <c r="BE320"/>
  <c r="BE336"/>
  <c r="BE155"/>
  <c r="BE161"/>
  <c r="BE179"/>
  <c r="BE195"/>
  <c r="BE203"/>
  <c r="BE216"/>
  <c r="BE260"/>
  <c r="BE315"/>
  <c r="BE353"/>
  <c r="BE367"/>
  <c r="BE368"/>
  <c r="BE397"/>
  <c i="3" r="BE109"/>
  <c r="BE127"/>
  <c r="BE218"/>
  <c r="BE222"/>
  <c r="BE247"/>
  <c r="BE325"/>
  <c r="BE342"/>
  <c r="BE345"/>
  <c r="BE348"/>
  <c r="BE358"/>
  <c r="BE369"/>
  <c r="BE441"/>
  <c r="F100"/>
  <c r="BE115"/>
  <c r="BE118"/>
  <c r="BE163"/>
  <c r="BE174"/>
  <c r="BE210"/>
  <c r="BE212"/>
  <c r="BE214"/>
  <c r="BE271"/>
  <c r="BE304"/>
  <c r="BE306"/>
  <c r="BE311"/>
  <c r="BE354"/>
  <c r="BE380"/>
  <c r="BE386"/>
  <c r="BE401"/>
  <c r="BE414"/>
  <c r="BE449"/>
  <c i="2" r="BK104"/>
  <c r="BK307"/>
  <c r="J307"/>
  <c r="J71"/>
  <c i="3" r="BE112"/>
  <c r="BE148"/>
  <c r="BE177"/>
  <c r="BE245"/>
  <c r="BE250"/>
  <c r="BE283"/>
  <c r="BE296"/>
  <c r="BE299"/>
  <c r="BE314"/>
  <c r="BE352"/>
  <c r="BE383"/>
  <c r="BE408"/>
  <c r="BE431"/>
  <c r="E50"/>
  <c r="BE124"/>
  <c r="BE150"/>
  <c r="BE242"/>
  <c r="BE268"/>
  <c r="BE356"/>
  <c r="BE361"/>
  <c r="BE374"/>
  <c r="J56"/>
  <c r="BE165"/>
  <c r="BE179"/>
  <c r="BE192"/>
  <c r="BE226"/>
  <c r="BE238"/>
  <c r="BE241"/>
  <c r="BE255"/>
  <c r="BE288"/>
  <c r="BE316"/>
  <c r="BE331"/>
  <c r="BE337"/>
  <c r="BE350"/>
  <c r="BE371"/>
  <c r="BE399"/>
  <c r="BE420"/>
  <c r="BE424"/>
  <c r="BE435"/>
  <c r="BE452"/>
  <c r="BE456"/>
  <c r="BE470"/>
  <c r="BE484"/>
  <c r="BE106"/>
  <c r="BE130"/>
  <c r="BE134"/>
  <c r="BE145"/>
  <c r="BE181"/>
  <c r="BE228"/>
  <c r="BE235"/>
  <c r="BE261"/>
  <c r="BE265"/>
  <c r="BE276"/>
  <c r="BE328"/>
  <c r="BE339"/>
  <c r="BE389"/>
  <c r="BE392"/>
  <c r="BE446"/>
  <c r="BE499"/>
  <c r="F58"/>
  <c r="BE121"/>
  <c r="BE159"/>
  <c r="BE309"/>
  <c r="BE366"/>
  <c r="BE377"/>
  <c r="BE396"/>
  <c r="BE428"/>
  <c r="BE432"/>
  <c r="BE183"/>
  <c r="BE204"/>
  <c r="BE258"/>
  <c r="BE319"/>
  <c r="BE322"/>
  <c r="BE360"/>
  <c r="BE363"/>
  <c r="BE430"/>
  <c r="BE500"/>
  <c i="2" r="BE106"/>
  <c r="BE173"/>
  <c r="BE176"/>
  <c r="BE189"/>
  <c r="BE191"/>
  <c r="BE321"/>
  <c r="BE359"/>
  <c r="BE363"/>
  <c r="BE402"/>
  <c r="BE408"/>
  <c r="BE430"/>
  <c r="BE433"/>
  <c r="BE447"/>
  <c r="BE453"/>
  <c r="BE461"/>
  <c r="BE463"/>
  <c r="BE581"/>
  <c r="BE601"/>
  <c r="BE622"/>
  <c r="BE623"/>
  <c r="E50"/>
  <c r="F58"/>
  <c r="BE122"/>
  <c r="BE128"/>
  <c r="BE309"/>
  <c r="BE366"/>
  <c r="BE376"/>
  <c r="BE379"/>
  <c r="BE396"/>
  <c r="BE441"/>
  <c r="BE470"/>
  <c r="BE112"/>
  <c r="BE125"/>
  <c r="BE171"/>
  <c r="BE209"/>
  <c r="BE327"/>
  <c r="BE350"/>
  <c r="BE353"/>
  <c r="BE373"/>
  <c r="BE389"/>
  <c r="BE398"/>
  <c r="BE421"/>
  <c r="BE424"/>
  <c r="BE465"/>
  <c r="BE467"/>
  <c r="BE469"/>
  <c r="BE489"/>
  <c r="BE536"/>
  <c r="BE541"/>
  <c r="BE551"/>
  <c r="BE554"/>
  <c r="BE557"/>
  <c r="BE109"/>
  <c r="BE185"/>
  <c r="BE311"/>
  <c r="BE331"/>
  <c r="BE341"/>
  <c r="BE347"/>
  <c r="BE400"/>
  <c r="BE404"/>
  <c r="BE413"/>
  <c r="BE418"/>
  <c r="BE449"/>
  <c r="BE455"/>
  <c r="BE538"/>
  <c r="J97"/>
  <c r="BE115"/>
  <c r="BE203"/>
  <c r="BE205"/>
  <c r="BE207"/>
  <c r="BE243"/>
  <c r="BE285"/>
  <c r="BE295"/>
  <c r="BE386"/>
  <c r="BE406"/>
  <c r="BE457"/>
  <c r="BE476"/>
  <c r="BE492"/>
  <c r="BE495"/>
  <c r="BE501"/>
  <c r="BE528"/>
  <c r="BE546"/>
  <c r="BE561"/>
  <c r="F59"/>
  <c r="BE131"/>
  <c r="BE200"/>
  <c r="BE324"/>
  <c r="BE436"/>
  <c r="BE473"/>
  <c r="BE479"/>
  <c r="BE498"/>
  <c r="BE509"/>
  <c r="BE533"/>
  <c r="BE119"/>
  <c r="BE297"/>
  <c r="BE305"/>
  <c r="BE337"/>
  <c r="BE427"/>
  <c r="BE445"/>
  <c r="BE516"/>
  <c r="BE523"/>
  <c r="BE135"/>
  <c r="BE293"/>
  <c r="BE301"/>
  <c r="BE328"/>
  <c r="BE356"/>
  <c r="BE369"/>
  <c r="BE394"/>
  <c r="BE410"/>
  <c r="BE439"/>
  <c r="BE443"/>
  <c r="BE451"/>
  <c r="BE459"/>
  <c r="BE484"/>
  <c r="BE531"/>
  <c r="BE537"/>
  <c r="J36"/>
  <c i="1" r="AW56"/>
  <c i="5" r="F39"/>
  <c i="1" r="BD59"/>
  <c i="2" r="F36"/>
  <c i="1" r="BA56"/>
  <c i="7" r="F38"/>
  <c i="1" r="BC62"/>
  <c i="6" r="F37"/>
  <c i="1" r="BB61"/>
  <c i="8" r="F39"/>
  <c i="1" r="BD63"/>
  <c i="9" r="J32"/>
  <c i="1" r="AS54"/>
  <c i="3" r="J36"/>
  <c i="1" r="AW57"/>
  <c i="5" r="F36"/>
  <c i="1" r="BA59"/>
  <c i="2" r="F37"/>
  <c i="1" r="BB56"/>
  <c i="2" r="F39"/>
  <c i="1" r="BD56"/>
  <c i="6" r="F36"/>
  <c i="1" r="BA61"/>
  <c i="3" r="F38"/>
  <c i="1" r="BC57"/>
  <c i="5" r="F38"/>
  <c i="1" r="BC59"/>
  <c i="8" r="F38"/>
  <c i="1" r="BC63"/>
  <c i="4" r="J36"/>
  <c i="1" r="AW58"/>
  <c i="10" r="F34"/>
  <c i="1" r="BA65"/>
  <c i="9" r="F37"/>
  <c i="1" r="BB64"/>
  <c i="9" r="J36"/>
  <c i="1" r="AW64"/>
  <c i="5" r="J36"/>
  <c i="1" r="AW59"/>
  <c i="6" r="J32"/>
  <c i="8" r="J32"/>
  <c i="3" r="F37"/>
  <c i="1" r="BB57"/>
  <c i="6" r="F38"/>
  <c i="1" r="BC61"/>
  <c i="7" r="F39"/>
  <c i="1" r="BD62"/>
  <c i="10" r="F36"/>
  <c i="1" r="BC65"/>
  <c i="6" r="F39"/>
  <c i="1" r="BD61"/>
  <c i="4" r="F39"/>
  <c i="1" r="BD58"/>
  <c i="10" r="F35"/>
  <c i="1" r="BB65"/>
  <c i="3" r="F36"/>
  <c i="1" r="BA57"/>
  <c i="2" r="F38"/>
  <c i="1" r="BC56"/>
  <c i="8" r="F36"/>
  <c i="1" r="BA63"/>
  <c i="8" r="J36"/>
  <c i="1" r="AW63"/>
  <c i="4" r="F38"/>
  <c i="1" r="BC58"/>
  <c i="5" r="F37"/>
  <c i="1" r="BB59"/>
  <c i="4" r="F37"/>
  <c i="1" r="BB58"/>
  <c i="7" r="F37"/>
  <c i="1" r="BB62"/>
  <c i="6" r="J36"/>
  <c i="1" r="AW61"/>
  <c i="10" r="J34"/>
  <c i="1" r="AW65"/>
  <c i="8" r="F37"/>
  <c i="1" r="BB63"/>
  <c i="7" r="J36"/>
  <c i="1" r="AW62"/>
  <c i="9" r="F36"/>
  <c i="1" r="BA64"/>
  <c i="10" r="F37"/>
  <c i="1" r="BD65"/>
  <c i="3" r="F39"/>
  <c i="1" r="BD57"/>
  <c i="4" r="F36"/>
  <c i="1" r="BA58"/>
  <c i="9" r="F39"/>
  <c i="1" r="BD64"/>
  <c i="7" r="J32"/>
  <c i="9" r="F38"/>
  <c i="1" r="BC64"/>
  <c i="7" r="F36"/>
  <c i="1" r="BA62"/>
  <c i="5" l="1" r="R223"/>
  <c i="3" r="BK104"/>
  <c r="J104"/>
  <c r="J64"/>
  <c i="5" r="P223"/>
  <c r="P103"/>
  <c i="1" r="AU59"/>
  <c i="2" r="T104"/>
  <c i="4" r="R103"/>
  <c r="R102"/>
  <c i="10" r="T92"/>
  <c r="T89"/>
  <c i="4" r="P103"/>
  <c r="P102"/>
  <c i="1" r="AU58"/>
  <c i="3" r="R104"/>
  <c r="R103"/>
  <c r="T104"/>
  <c r="T103"/>
  <c i="5" r="T104"/>
  <c r="T103"/>
  <c i="2" r="R307"/>
  <c i="3" r="P104"/>
  <c r="P103"/>
  <c i="1" r="AU57"/>
  <c i="2" r="T307"/>
  <c r="P307"/>
  <c i="4" r="T103"/>
  <c r="T102"/>
  <c i="5" r="BK223"/>
  <c r="J223"/>
  <c r="J71"/>
  <c r="R104"/>
  <c r="R103"/>
  <c i="2" r="P104"/>
  <c r="P103"/>
  <c i="1" r="AU56"/>
  <c i="2" r="R104"/>
  <c r="R103"/>
  <c i="1" r="AG61"/>
  <c r="AG64"/>
  <c r="AG63"/>
  <c i="10" r="BK92"/>
  <c r="J92"/>
  <c r="J61"/>
  <c i="1" r="AG62"/>
  <c i="5" r="J104"/>
  <c r="J64"/>
  <c i="4" r="BK102"/>
  <c r="J102"/>
  <c i="3" r="BK103"/>
  <c r="J103"/>
  <c r="J63"/>
  <c i="2" r="BK103"/>
  <c r="J103"/>
  <c r="J104"/>
  <c r="J64"/>
  <c i="1" r="BA60"/>
  <c r="AW60"/>
  <c r="BD60"/>
  <c r="BC60"/>
  <c r="AY60"/>
  <c r="BA55"/>
  <c i="10" r="J33"/>
  <c i="1" r="AV65"/>
  <c r="AT65"/>
  <c r="BD55"/>
  <c i="8" r="F35"/>
  <c i="1" r="AZ63"/>
  <c i="6" r="F35"/>
  <c i="1" r="AZ61"/>
  <c r="BB60"/>
  <c r="AX60"/>
  <c i="7" r="J35"/>
  <c i="1" r="AV62"/>
  <c r="AT62"/>
  <c r="AN62"/>
  <c i="6" r="J35"/>
  <c i="1" r="AV61"/>
  <c r="AT61"/>
  <c r="AN61"/>
  <c r="AU60"/>
  <c i="2" r="F35"/>
  <c i="1" r="AZ56"/>
  <c i="3" r="J35"/>
  <c i="1" r="AV57"/>
  <c r="AT57"/>
  <c i="7" r="F35"/>
  <c i="1" r="AZ62"/>
  <c i="3" r="F35"/>
  <c i="1" r="AZ57"/>
  <c i="2" r="J32"/>
  <c i="1" r="AG56"/>
  <c i="5" r="F35"/>
  <c i="1" r="AZ59"/>
  <c i="4" r="J35"/>
  <c i="1" r="AV58"/>
  <c r="AT58"/>
  <c i="9" r="J35"/>
  <c i="1" r="AV64"/>
  <c r="AT64"/>
  <c r="AN64"/>
  <c i="8" r="J35"/>
  <c i="1" r="AV63"/>
  <c r="AT63"/>
  <c r="AN63"/>
  <c i="4" r="F35"/>
  <c i="1" r="AZ58"/>
  <c i="4" r="J32"/>
  <c i="1" r="AG58"/>
  <c i="2" r="J35"/>
  <c i="1" r="AV56"/>
  <c r="AT56"/>
  <c i="9" r="F35"/>
  <c i="1" r="AZ64"/>
  <c r="BC55"/>
  <c r="AY55"/>
  <c r="AG60"/>
  <c i="5" r="J35"/>
  <c i="1" r="AV59"/>
  <c r="AT59"/>
  <c r="BB55"/>
  <c r="AX55"/>
  <c i="10" r="F33"/>
  <c i="1" r="AZ65"/>
  <c i="2" l="1" r="T103"/>
  <c i="10" r="BK89"/>
  <c r="J89"/>
  <c r="J59"/>
  <c i="5" r="BK103"/>
  <c r="J103"/>
  <c i="9" r="J41"/>
  <c i="8" r="J41"/>
  <c i="7" r="J41"/>
  <c i="6" r="J41"/>
  <c i="1" r="AN58"/>
  <c i="4" r="J63"/>
  <c r="J41"/>
  <c i="1" r="AN56"/>
  <c i="2" r="J63"/>
  <c r="J41"/>
  <c i="1" r="AZ55"/>
  <c r="BD54"/>
  <c r="W33"/>
  <c r="BC54"/>
  <c r="W32"/>
  <c r="BB54"/>
  <c r="AX54"/>
  <c r="BA54"/>
  <c r="AW54"/>
  <c r="AK30"/>
  <c i="5" r="J32"/>
  <c i="1" r="AG59"/>
  <c i="3" r="J32"/>
  <c i="1" r="AG57"/>
  <c r="AN57"/>
  <c r="AU55"/>
  <c r="AU54"/>
  <c r="AW55"/>
  <c r="AZ60"/>
  <c r="AV60"/>
  <c r="AT60"/>
  <c r="AN60"/>
  <c i="5" l="1" r="J41"/>
  <c r="J63"/>
  <c i="3" r="J41"/>
  <c i="1" r="AN59"/>
  <c i="10" r="J30"/>
  <c i="1" r="AG65"/>
  <c r="AV55"/>
  <c r="AT55"/>
  <c r="AY54"/>
  <c r="AG55"/>
  <c r="AZ54"/>
  <c r="AV54"/>
  <c r="AK29"/>
  <c r="W30"/>
  <c r="W31"/>
  <c i="10" l="1" r="J39"/>
  <c i="1" r="AN55"/>
  <c r="AN65"/>
  <c r="W29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<sst xmlns="http://schemas.openxmlformats.org/spreadsheetml/2006/main">
  <si>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</si>
  <si>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</si>
  <si>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</si>
  <si>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</si>
  <si>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</si>
  <si>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{4134625e-b322-4ae0-b64d-411188a73a32}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</si>
  <si>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</si>
  <si>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</si>
  <si>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</si>
  <si>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</si>
  <si>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</si>
  <si>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</si>
  <si>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</si>
  <si>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</si>
  <si>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</si>
  <si>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EB21-12-07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</si>
  <si>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</si>
  <si>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</si>
  <si>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střechy MZe, Těšnov, Praha I - Nové Město</t>
  </si>
  <si>
    <t>KSO:</t>
  </si>
  <si>
    <t>CC-CZ:</t>
  </si>
  <si>
    <t>Místo:</t>
  </si>
  <si>
    <t xml:space="preserve"> </t>
  </si>
  <si>
    <t>Datum:</t>
  </si>
  <si>
    <t>7. 12. 2021</t>
  </si>
  <si>
    <t>Zadavatel:</t>
  </si>
  <si>
    <t>IČ:</t>
  </si>
  <si>
    <t>DIČ:</t>
  </si>
  <si>
    <t>Uchazeč:</t>
  </si>
  <si>
    <t>Vyplň údaj</t>
  </si>
  <si>
    <t>Projektant:</t>
  </si>
  <si>
    <t>29029210</t>
  </si>
  <si>
    <t>Energy Benefit Centre a.s.</t>
  </si>
  <si>
    <t>True</t>
  </si>
  <si>
    <t>Zpracovatel:</t>
  </si>
  <si>
    <t>lacko.ondrej@seznam.cz (tel.:725535980)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</si>
  <si>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</si>
  <si>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</si>
  <si>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</si>
  <si>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</si>
  <si>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</si>
  <si>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</si>
  <si>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</si>
  <si>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</si>
  <si>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</si>
  <si>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</si>
  <si>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</si>
  <si>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</si>
  <si>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</si>
  <si>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</si>
  <si>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</si>
  <si>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</si>
  <si>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</si>
  <si>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</si>
  <si>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</si>
  <si>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</si>
  <si>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</si>
  <si>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</si>
  <si>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</si>
  <si>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</si>
  <si>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</si>
  <si>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</si>
  <si>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</si>
  <si>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</si>
  <si>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</si>
  <si>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</si>
  <si>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</si>
  <si>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</si>
  <si>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</si>
  <si>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</si>
  <si>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</si>
  <si>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</si>
  <si>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</si>
  <si>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</si>
  <si>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</si>
  <si>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</si>
  <si>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</si>
  <si>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STAVEBNÍ ČÁST</t>
  </si>
  <si>
    <t>STA</t>
  </si>
  <si>
    <t>1</t>
  </si>
  <si>
    <t>{9aea7eb5-19b8-44a8-bd42-054f2578c08e}</t>
  </si>
  <si>
    <t>2</t>
  </si>
  <si>
    <t>/</t>
  </si>
  <si>
    <t>01-I</t>
  </si>
  <si>
    <t>ETAPA I</t>
  </si>
  <si>
    <t>Soupis</t>
  </si>
  <si>
    <t>{17146126-0f0f-416c-ae7e-cffb65537c72}</t>
  </si>
  <si>
    <t>01-II</t>
  </si>
  <si>
    <t>ETAPA II</t>
  </si>
  <si>
    <t>{ecd8694d-7de0-4806-b0a3-9fe90c1625e2}</t>
  </si>
  <si>
    <t>01-III</t>
  </si>
  <si>
    <t>ETAPA III</t>
  </si>
  <si>
    <t>{d61184af-f17e-4a36-8730-eb9aec721e04}</t>
  </si>
  <si>
    <t>01-IV</t>
  </si>
  <si>
    <t>ETAPA IV</t>
  </si>
  <si>
    <t>{05c28a74-bf3d-413e-8eeb-a239a930d791}</t>
  </si>
  <si>
    <t>02</t>
  </si>
  <si>
    <t>HROMOSVOD</t>
  </si>
  <si>
    <t>{88bb732d-1472-44ee-b0f9-511b7b804210}</t>
  </si>
  <si>
    <t>02-I</t>
  </si>
  <si>
    <t>{f41fa2d7-fb73-481e-910c-d7dad31216e8}</t>
  </si>
  <si>
    <t>02-II</t>
  </si>
  <si>
    <t>{b632dc20-ff70-4d77-a113-748d33d6ddcb}</t>
  </si>
  <si>
    <t>02-III</t>
  </si>
  <si>
    <t>{89b55127-27af-424f-bc34-5342f2120d65}</t>
  </si>
  <si>
    <t>02-IV</t>
  </si>
  <si>
    <t>{6a8ce7ea-2569-44a8-b83e-05fe35bd846d}</t>
  </si>
  <si>
    <t>VRN</t>
  </si>
  <si>
    <t>VEDLEJŠÍ ROZPOČTOVÉ NÁKLADY</t>
  </si>
  <si>
    <t>{e4f917d7-d82a-43cd-ab26-412679a1f7bf}</t>
  </si>
  <si>
    <t>KRYCÍ LIST SOUPISU PRACÍ</t>
  </si>
  <si>
    <t>Objekt:</t>
  </si>
  <si>
    <t>01 - STAVEBNÍ ČÁST</t>
  </si>
  <si>
    <t>Soupis:</t>
  </si>
  <si>
    <t>01-I - ETAPA 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</si>
  <si>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</si>
  <si>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</si>
  <si>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</si>
  <si>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</si>
  <si>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</si>
  <si>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</si>
  <si>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</si>
  <si>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</si>
  <si>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</si>
  <si>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</si>
  <si>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</si>
  <si>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</si>
  <si>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</si>
  <si>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</si>
  <si>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</si>
  <si>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</si>
  <si>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</si>
  <si>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</si>
  <si>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</si>
  <si>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</si>
  <si>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</si>
  <si>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</si>
  <si>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</si>
  <si>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</si>
  <si>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</si>
  <si>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</si>
  <si>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</si>
  <si>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</si>
  <si>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</si>
  <si>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</si>
  <si>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</si>
  <si>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</si>
  <si>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</si>
  <si>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</si>
  <si>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</si>
  <si>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</si>
  <si>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</si>
  <si>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</si>
  <si>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</si>
  <si>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</si>
  <si>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</si>
  <si>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</si>
  <si>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m2</t>
  </si>
  <si>
    <t>4</t>
  </si>
  <si>
    <t>-1129745957</t>
  </si>
  <si>
    <t>Online PSC</t>
  </si>
  <si>
    <t>https://podminky.urs.cz/item/CS_URS_2021_02/113107123</t>
  </si>
  <si>
    <t>VV</t>
  </si>
  <si>
    <t>59"pro obnažení zemnícího drátu okolo objektu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</si>
  <si>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</si>
  <si>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</si>
  <si>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1559987721</t>
  </si>
  <si>
    <t>https://podminky.urs.cz/item/CS_URS_2021_02/113107143</t>
  </si>
  <si>
    <t>3</t>
  </si>
  <si>
    <t>132212111</t>
  </si>
  <si>
    <t>Hloubení rýh šířky do 800 mm ručně zapažených i nezapažených, s urovnáním dna do předepsaného profilu a spádu v hornině třídy těžitelnosti I skupiny 3 soudržných</t>
  </si>
  <si>
    <t>m3</t>
  </si>
  <si>
    <t>-875725247</t>
  </si>
  <si>
    <t>https://podminky.urs.cz/item/CS_URS_2021_02/132212111</t>
  </si>
  <si>
    <t>59*0,5"pro obnažení zemnícího drátu okolo objektu</t>
  </si>
  <si>
    <t>174211101</t>
  </si>
  <si>
    <t>Zásyp sypaninou z jakékoliv horniny ručně s uložením výkopku ve vrstvách bez zhutnění jam, šachet, rýh nebo kolem objektů v těchto vykopávkách</t>
  </si>
  <si>
    <t>292044832</t>
  </si>
  <si>
    <t>https://podminky.urs.cz/item/CS_URS_2021_02/174211101</t>
  </si>
  <si>
    <t>5</t>
  </si>
  <si>
    <t>Komunikace pozemní</t>
  </si>
  <si>
    <t>564871116</t>
  </si>
  <si>
    <t>Podklad ze štěrkodrti ŠD s rozprostřením a zhutněním, po zhutnění tl. 300 mm</t>
  </si>
  <si>
    <t>1536752688</t>
  </si>
  <si>
    <t>https://podminky.urs.cz/item/CS_URS_2021_02/564871116</t>
  </si>
  <si>
    <t>6</t>
  </si>
  <si>
    <t>565155101</t>
  </si>
  <si>
    <t>Asfaltový beton vrstva podkladní ACP 16 (obalované kamenivo střednězrnné - OKS) s rozprostřením a zhutněním v pruhu šířky do 1,5 m, po zhutnění tl. 70 mm</t>
  </si>
  <si>
    <t>-584771061</t>
  </si>
  <si>
    <t>https://podminky.urs.cz/item/CS_URS_2021_02/565155101</t>
  </si>
  <si>
    <t>7</t>
  </si>
  <si>
    <t>573111111</t>
  </si>
  <si>
    <t>Postřik infiltrační PI z asfaltu silničního s posypem kamenivem, v množství 0,60 kg/m2</t>
  </si>
  <si>
    <t>34671054</t>
  </si>
  <si>
    <t>https://podminky.urs.cz/item/CS_URS_2021_02/573111111</t>
  </si>
  <si>
    <t>8</t>
  </si>
  <si>
    <t>573211109</t>
  </si>
  <si>
    <t>Postřik spojovací PS bez posypu kamenivem z asfaltu silničního, v množství 0,50 kg/m2</t>
  </si>
  <si>
    <t>730934618</t>
  </si>
  <si>
    <t>https://podminky.urs.cz/item/CS_URS_2021_02/573211109</t>
  </si>
  <si>
    <t>9</t>
  </si>
  <si>
    <t>577134111</t>
  </si>
  <si>
    <t>Asfaltový beton vrstva obrusná ACO 11 (ABS) s rozprostřením a se zhutněním z nemodifikovaného asfaltu v pruhu šířky do 3 m tř. I, po zhutnění tl. 40 mm</t>
  </si>
  <si>
    <t>1076826424</t>
  </si>
  <si>
    <t>https://podminky.urs.cz/item/CS_URS_2021_02/577134111</t>
  </si>
  <si>
    <t>Úpravy povrchů, podlahy a osazování výplní</t>
  </si>
  <si>
    <t>10</t>
  </si>
  <si>
    <t>623631001</t>
  </si>
  <si>
    <t>Spárování vnějších ploch pohledového zdiva z cihel, spárovací maltou pilířů nebo sloupů</t>
  </si>
  <si>
    <t>1943342083</t>
  </si>
  <si>
    <t>https://podminky.urs.cz/item/CS_URS_2021_02/623631001</t>
  </si>
  <si>
    <t>"komíny</t>
  </si>
  <si>
    <t>0,95*0,84*2+0,577*0,84*2</t>
  </si>
  <si>
    <t>0,6*0,78*2+0,5*0,78*2</t>
  </si>
  <si>
    <t>0,78*0,72*2+0,5*0,72*2</t>
  </si>
  <si>
    <t>1,21*2,85*2+0,45*2,85*2</t>
  </si>
  <si>
    <t>0,74*0,74*2+0,5*0,74*2</t>
  </si>
  <si>
    <t>0,56*0,56*2+0,58*0,56*2</t>
  </si>
  <si>
    <t>1,17*0,56*2+0,58*0,56*2</t>
  </si>
  <si>
    <t>0,54*0,74*2+0,65*0,74*2</t>
  </si>
  <si>
    <t>0,65*0,8*2+2,3*0,8*2</t>
  </si>
  <si>
    <t>0,55*0,8*2+1,9*0,8*2</t>
  </si>
  <si>
    <t>1,1*4*0,8</t>
  </si>
  <si>
    <t>0,592*0,8*2+0,5*0,8*2</t>
  </si>
  <si>
    <t>2,75*2,13*2+2,53*2,13*2</t>
  </si>
  <si>
    <t>0,85*0,8*2+0,75*0,8*2</t>
  </si>
  <si>
    <t>1,5*0,8*2+0,7*0,8*2</t>
  </si>
  <si>
    <t>0,8*0,8*2+0,65*0,8*2</t>
  </si>
  <si>
    <t>0,6*0,8*2+0,42*0,8*2</t>
  </si>
  <si>
    <t>0,55*1,33*2+0,45*1,33*2</t>
  </si>
  <si>
    <t>1*1,28*2+0,5*1,28*2</t>
  </si>
  <si>
    <t>0,8*1,28*2+0,4*1,28*2</t>
  </si>
  <si>
    <t>0,55*2,22*2+0,5*2,22*2</t>
  </si>
  <si>
    <t>0,75*2,94*2+0,4*2,94*2</t>
  </si>
  <si>
    <t>0,5*4*0,1</t>
  </si>
  <si>
    <t>0,688*0,57*2+0,58*0,57*2</t>
  </si>
  <si>
    <t>0,85*0,73*2+0,4*0,73*2</t>
  </si>
  <si>
    <t>1,03*0,56*2+0,695*0,56*2</t>
  </si>
  <si>
    <t>0,95*1,29*2+0,45*1,29*2</t>
  </si>
  <si>
    <t>0,95*2,89*2+0,45*2,89*2</t>
  </si>
  <si>
    <t>1,26*0,6*2+0,6*0,6*2</t>
  </si>
  <si>
    <t>0,51*1,18*2+0,495*1,18*2</t>
  </si>
  <si>
    <t>Součet</t>
  </si>
  <si>
    <t>Ostatní konstrukce a práce, bourání</t>
  </si>
  <si>
    <t>11</t>
  </si>
  <si>
    <t>919121122</t>
  </si>
  <si>
    <t>Utěsnění dilatačních spár zálivkou za studena v cementobetonovém nebo živičném krytu včetně adhezního nátěru s těsnicím profilem pod zálivkou, pro komůrky šířky 15 mm, hloubky 30 mm</t>
  </si>
  <si>
    <t>m</t>
  </si>
  <si>
    <t>90598885</t>
  </si>
  <si>
    <t>https://podminky.urs.cz/item/CS_URS_2021_02/919121122</t>
  </si>
  <si>
    <t>12</t>
  </si>
  <si>
    <t>919735113</t>
  </si>
  <si>
    <t>Řezání stávajícího živičného krytu nebo podkladu hloubky přes 100 do 150 mm</t>
  </si>
  <si>
    <t>-318073583</t>
  </si>
  <si>
    <t>https://podminky.urs.cz/item/CS_URS_2021_02/919735113</t>
  </si>
  <si>
    <t>98"pro obnažení zemnícího drátu okolo objektu</t>
  </si>
  <si>
    <t>13</t>
  </si>
  <si>
    <t>941121113</t>
  </si>
  <si>
    <t>Montáž lešení řadového trubkového těžkého pracovního s podlahami z fošen nebo dílců min. tl. 38 mm, s provozním zatížením tř. 4 do 300 kg/m2 šířky tř. W15 přes 1,5 do 1,8 m, výšky přes 20 do 30 m</t>
  </si>
  <si>
    <t>800893138</t>
  </si>
  <si>
    <t>https://podminky.urs.cz/item/CS_URS_2021_02/941121113</t>
  </si>
  <si>
    <t>2041"východní fasáda</t>
  </si>
  <si>
    <t>80"severní fasáda</t>
  </si>
  <si>
    <t>80"jižní fasáda</t>
  </si>
  <si>
    <t>728"dvorní fasáda f5</t>
  </si>
  <si>
    <t>272"dvorní fasáda f10</t>
  </si>
  <si>
    <t>739"dvorní fasáda f14</t>
  </si>
  <si>
    <t>14</t>
  </si>
  <si>
    <t>941121213</t>
  </si>
  <si>
    <t>Montáž lešení řadového trubkového těžkého pracovního s podlahami Příplatek za první a každý další den použití lešení k ceně -1113</t>
  </si>
  <si>
    <t>-154182882</t>
  </si>
  <si>
    <t>https://podminky.urs.cz/item/CS_URS_2021_02/941121213</t>
  </si>
  <si>
    <t>P</t>
  </si>
  <si>
    <t>Poznámka k položce:_x000d_
PŘEDPOKLAD PRONÁJMU 90 DNŮ. UPŘESNĚNÍ DLE SKUTEČNOSTI</t>
  </si>
  <si>
    <t>3940*90 'Přepočtené koeficientem množství</t>
  </si>
  <si>
    <t>941121813</t>
  </si>
  <si>
    <t>Demontáž lešení řadového trubkového těžkého pracovního s podlahami z fošen nebo dílců min. tl. 38 mm, s provozním zatížením tř. 4 do 300 kg/m2 šířky tř. W15 přes 1,5 do 1,8 m, výšky přes 20 do 30 m</t>
  </si>
  <si>
    <t>264555940</t>
  </si>
  <si>
    <t>https://podminky.urs.cz/item/CS_URS_2021_02/941121813</t>
  </si>
  <si>
    <t>16</t>
  </si>
  <si>
    <t>944511111</t>
  </si>
  <si>
    <t>Montáž ochranné sítě zavěšené na konstrukci lešení z textilie z umělých vláken</t>
  </si>
  <si>
    <t>-1377713124</t>
  </si>
  <si>
    <t>https://podminky.urs.cz/item/CS_URS_2021_02/944511111</t>
  </si>
  <si>
    <t>17</t>
  </si>
  <si>
    <t>944511211</t>
  </si>
  <si>
    <t>Montáž ochranné sítě Příplatek za první a každý další den použití sítě k ceně -1111</t>
  </si>
  <si>
    <t>-71269230</t>
  </si>
  <si>
    <t>https://podminky.urs.cz/item/CS_URS_2021_02/944511211</t>
  </si>
  <si>
    <t>18</t>
  </si>
  <si>
    <t>944511811</t>
  </si>
  <si>
    <t>Demontáž ochranné sítě zavěšené na konstrukci lešení z textilie z umělých vláken</t>
  </si>
  <si>
    <t>-387104924</t>
  </si>
  <si>
    <t>https://podminky.urs.cz/item/CS_URS_2021_02/944511811</t>
  </si>
  <si>
    <t>19</t>
  </si>
  <si>
    <t>945231111</t>
  </si>
  <si>
    <t>Závěsná klec (pohyblivá pracovní plošina - lávka) se zdvihem elektrickým výšky do 50 m délky do 1,20 m</t>
  </si>
  <si>
    <t>den</t>
  </si>
  <si>
    <t>-156951467</t>
  </si>
  <si>
    <t>https://podminky.urs.cz/item/CS_URS_2021_02/945231111</t>
  </si>
  <si>
    <t>20</t>
  </si>
  <si>
    <t>949101111</t>
  </si>
  <si>
    <t>Lešení pomocné pracovní pro objekty pozemních staveb pro zatížení do 150 kg/m2, o výšce lešeňové podlahy do 1,9 m</t>
  </si>
  <si>
    <t>-1258609765</t>
  </si>
  <si>
    <t>https://podminky.urs.cz/item/CS_URS_2021_02/949101111</t>
  </si>
  <si>
    <t>978023471</t>
  </si>
  <si>
    <t>Vyškrabání cementové malty ze spár zdiva cihelného komínového nad střechou</t>
  </si>
  <si>
    <t>1309428650</t>
  </si>
  <si>
    <t>https://podminky.urs.cz/item/CS_URS_2021_02/978023471</t>
  </si>
  <si>
    <t>22</t>
  </si>
  <si>
    <t>985131111</t>
  </si>
  <si>
    <t>Očištění ploch stěn, rubu kleneb a podlah tlakovou vodou</t>
  </si>
  <si>
    <t>-2017048828</t>
  </si>
  <si>
    <t>https://podminky.urs.cz/item/CS_URS_2021_02/985131111</t>
  </si>
  <si>
    <t>Mezisoučet</t>
  </si>
  <si>
    <t>2300*0,3"oprava žb povrchu pod skladbou nové střechy ze 30%</t>
  </si>
  <si>
    <t>39,6*0,5"k7</t>
  </si>
  <si>
    <t>0,7*104"k21</t>
  </si>
  <si>
    <t>0,5*210"k23</t>
  </si>
  <si>
    <t>23</t>
  </si>
  <si>
    <t>985311111</t>
  </si>
  <si>
    <t>Reprofilace betonu sanačními maltami na cementové bázi ručně stěn, tloušťky do 10 mm</t>
  </si>
  <si>
    <t>120789363</t>
  </si>
  <si>
    <t>https://podminky.urs.cz/item/CS_URS_2021_02/985311111</t>
  </si>
  <si>
    <t>997</t>
  </si>
  <si>
    <t>Přesun sutě</t>
  </si>
  <si>
    <t>24</t>
  </si>
  <si>
    <t>997013120</t>
  </si>
  <si>
    <t>Vnitrostaveništní doprava suti a vybouraných hmot vodorovně do 50 m svisle s použitím mechanizace pro budovy a haly výšky přes 30 do 36 m</t>
  </si>
  <si>
    <t>t</t>
  </si>
  <si>
    <t>-1948544400</t>
  </si>
  <si>
    <t>https://podminky.urs.cz/item/CS_URS_2021_02/997013120</t>
  </si>
  <si>
    <t>25</t>
  </si>
  <si>
    <t>997013501</t>
  </si>
  <si>
    <t>Odvoz suti a vybouraných hmot na skládku nebo meziskládku se složením, na vzdálenost do 1 km</t>
  </si>
  <si>
    <t>-1395506782</t>
  </si>
  <si>
    <t>https://podminky.urs.cz/item/CS_URS_2021_02/997013501</t>
  </si>
  <si>
    <t>26</t>
  </si>
  <si>
    <t>997013509</t>
  </si>
  <si>
    <t>Odvoz suti a vybouraných hmot na skládku nebo meziskládku se složením, na vzdálenost Příplatek k ceně za každý další i započatý 1 km přes 1 km</t>
  </si>
  <si>
    <t>512527050</t>
  </si>
  <si>
    <t>https://podminky.urs.cz/item/CS_URS_2021_02/997013509</t>
  </si>
  <si>
    <t>Poznámka k položce:_x000d_
PŘEDPOKLÁDANÝ ODVOZ DO 15KM. UPŘESNĚNÍ DLE SKUTEČNOSTI</t>
  </si>
  <si>
    <t>96,546*14 'Přepočtené koeficientem množství</t>
  </si>
  <si>
    <t>27</t>
  </si>
  <si>
    <t>997013609</t>
  </si>
  <si>
    <t xml:space="preserve">Poplatek za uložení stavebního odpadu na skládce (skládkovné) </t>
  </si>
  <si>
    <t>-119929589</t>
  </si>
  <si>
    <t>https://podminky.urs.cz/item/CS_URS_2021_02/997013609</t>
  </si>
  <si>
    <t>Poznámka k položce:_x000d_
NUTNO PŘEDPOKLÁDAT S VÍCE DRUHY SUTI A VYBOURANÝCH HMOT</t>
  </si>
  <si>
    <t>998</t>
  </si>
  <si>
    <t>Přesun hmot</t>
  </si>
  <si>
    <t>28</t>
  </si>
  <si>
    <t>998011004</t>
  </si>
  <si>
    <t>Přesun hmot pro budovy občanské výstavby, bydlení, výrobu a služby s nosnou svislou konstrukcí zděnou z cihel, tvárnic nebo kamene vodorovná dopravní vzdálenost do 100 m pro budovy výšky přes 24 do 36 m</t>
  </si>
  <si>
    <t>-669954374</t>
  </si>
  <si>
    <t>https://podminky.urs.cz/item/CS_URS_2021_02/998011004</t>
  </si>
  <si>
    <t>PSV</t>
  </si>
  <si>
    <t>Práce a dodávky PSV</t>
  </si>
  <si>
    <t>712</t>
  </si>
  <si>
    <t>Povlakové krytiny</t>
  </si>
  <si>
    <t>29</t>
  </si>
  <si>
    <t>712400845</t>
  </si>
  <si>
    <t>Ostatní práce při odstranění povlakové krytiny střech šikmých přes 10° do 30° doplňků ventilační hlavice</t>
  </si>
  <si>
    <t>kus</t>
  </si>
  <si>
    <t>-839421945</t>
  </si>
  <si>
    <t>https://podminky.urs.cz/item/CS_URS_2021_02/712400845</t>
  </si>
  <si>
    <t>30</t>
  </si>
  <si>
    <t>712431111</t>
  </si>
  <si>
    <t>Provedení povlakové krytiny střech šikmých přes 10° do 30° pásy na sucho podkladní samolepící asfaltový pás</t>
  </si>
  <si>
    <t>-990885838</t>
  </si>
  <si>
    <t>https://podminky.urs.cz/item/CS_URS_2021_02/712431111</t>
  </si>
  <si>
    <t>2300"skladba krytiny</t>
  </si>
  <si>
    <t>39,6*0,7*2"k7</t>
  </si>
  <si>
    <t>39*0,7*2"k11</t>
  </si>
  <si>
    <t>104*0,7*1"k21</t>
  </si>
  <si>
    <t>210*0,8"k23</t>
  </si>
  <si>
    <t>2650,84*0,03"ztratné</t>
  </si>
  <si>
    <t>31</t>
  </si>
  <si>
    <t>M</t>
  </si>
  <si>
    <t>62853010</t>
  </si>
  <si>
    <t>pás asfaltový natavitelný modifikovaný SBS tl 4,0mm mikroventilační s vložkou ze skleněné tkaniny a spalitelnou PE fólií nebo jemnozrnným min. posypem na horním povrchu</t>
  </si>
  <si>
    <t>32</t>
  </si>
  <si>
    <t>-1343838117</t>
  </si>
  <si>
    <t>https://podminky.urs.cz/item/CS_URS_2021_02/62853010</t>
  </si>
  <si>
    <t>2730,364*1,1 'Přepočtené koeficientem množství</t>
  </si>
  <si>
    <t>998712104</t>
  </si>
  <si>
    <t>Přesun hmot pro povlakové krytiny stanovený z hmotnosti přesunovaného materiálu vodorovná dopravní vzdálenost do 50 m v objektech výšky přes 24 do 36 m</t>
  </si>
  <si>
    <t>-1114966682</t>
  </si>
  <si>
    <t>https://podminky.urs.cz/item/CS_URS_2021_02/998712104</t>
  </si>
  <si>
    <t>721</t>
  </si>
  <si>
    <t>Zdravotechnika - vnitřní kanalizace</t>
  </si>
  <si>
    <t>33</t>
  </si>
  <si>
    <t>R-721273152</t>
  </si>
  <si>
    <t>Ventilační hlavice, krycí klobouček</t>
  </si>
  <si>
    <t>1305799071</t>
  </si>
  <si>
    <t>34</t>
  </si>
  <si>
    <t>998721204</t>
  </si>
  <si>
    <t>Přesun hmot pro vnitřní kanalizace stanovený procentní sazbou (%) z ceny vodorovná dopravní vzdálenost do 50 m v objektech výšky přes 24 do 36 m</t>
  </si>
  <si>
    <t>%</t>
  </si>
  <si>
    <t>-20863021</t>
  </si>
  <si>
    <t>https://podminky.urs.cz/item/CS_URS_2021_02/998721204</t>
  </si>
  <si>
    <t>751</t>
  </si>
  <si>
    <t>Vzduchotechnika</t>
  </si>
  <si>
    <t>35</t>
  </si>
  <si>
    <t>751398022</t>
  </si>
  <si>
    <t>Montáž ostatních zařízení větrací mřížky stěnové, průřezu přes 0,04 do 0,100 m2</t>
  </si>
  <si>
    <t>1130629487</t>
  </si>
  <si>
    <t>https://podminky.urs.cz/item/CS_URS_2021_02/751398022</t>
  </si>
  <si>
    <t>"z04</t>
  </si>
  <si>
    <t>15"nové</t>
  </si>
  <si>
    <t>57"pro repase</t>
  </si>
  <si>
    <t>36</t>
  </si>
  <si>
    <t>42972306</t>
  </si>
  <si>
    <t>mřížka stěnová otevřená jednořadá kovová úhel lamel 0° 400x200mm</t>
  </si>
  <si>
    <t>-1044327835</t>
  </si>
  <si>
    <t>https://podminky.urs.cz/item/CS_URS_2021_02/42972306</t>
  </si>
  <si>
    <t>37</t>
  </si>
  <si>
    <t>751398832</t>
  </si>
  <si>
    <t>Demontáž ostatních zařízení ventilační mřížky ze dveří nebo desek, průřezu přes 0,040 do 0,100 m2</t>
  </si>
  <si>
    <t>1087324182</t>
  </si>
  <si>
    <t>https://podminky.urs.cz/item/CS_URS_2021_02/751398832</t>
  </si>
  <si>
    <t>15"výměna za nové</t>
  </si>
  <si>
    <t>38</t>
  </si>
  <si>
    <t>751721121</t>
  </si>
  <si>
    <t>Montáž klimatizační jednotky venkovní</t>
  </si>
  <si>
    <t>-1194069475</t>
  </si>
  <si>
    <t>https://podminky.urs.cz/item/CS_URS_2021_02/751721121</t>
  </si>
  <si>
    <t>24"zpětná montáž</t>
  </si>
  <si>
    <t>39</t>
  </si>
  <si>
    <t>751721821</t>
  </si>
  <si>
    <t>Demontáž klimatizační jednotky venkovní</t>
  </si>
  <si>
    <t>-2124222881</t>
  </si>
  <si>
    <t>https://podminky.urs.cz/item/CS_URS_2021_02/751721821</t>
  </si>
  <si>
    <t>24"pro zpětnou montáž</t>
  </si>
  <si>
    <t>40</t>
  </si>
  <si>
    <t>998751203</t>
  </si>
  <si>
    <t>Přesun hmot pro vzduchotechniku stanovený procentní sazbou (%) z ceny vodorovná dopravní vzdálenost do 50 m v objektech výšky přes 24 do 36 m</t>
  </si>
  <si>
    <t>982802571</t>
  </si>
  <si>
    <t>https://podminky.urs.cz/item/CS_URS_2021_02/998751203</t>
  </si>
  <si>
    <t>762</t>
  </si>
  <si>
    <t>Konstrukce tesařské</t>
  </si>
  <si>
    <t>41</t>
  </si>
  <si>
    <t>762341210</t>
  </si>
  <si>
    <t>Bednění a laťování montáž bednění střech rovných a šikmých sklonu do 60° s vyřezáním otvorů z prken hrubých na sraz tl. do 32 mm</t>
  </si>
  <si>
    <t>518917950</t>
  </si>
  <si>
    <t>https://podminky.urs.cz/item/CS_URS_2021_02/762341210</t>
  </si>
  <si>
    <t>2300*0,5"skladba střechy nové bednění-předpoklad 50%</t>
  </si>
  <si>
    <t>42</t>
  </si>
  <si>
    <t>60515111</t>
  </si>
  <si>
    <t>řezivo jehličnaté boční prkno 20-30mm</t>
  </si>
  <si>
    <t>-894963925</t>
  </si>
  <si>
    <t>https://podminky.urs.cz/item/CS_URS_2021_02/60515111</t>
  </si>
  <si>
    <t>2300*0,5*0,02</t>
  </si>
  <si>
    <t>23*1,1 'Přepočtené koeficientem množství</t>
  </si>
  <si>
    <t>43</t>
  </si>
  <si>
    <t>762341811</t>
  </si>
  <si>
    <t>Demontáž bednění a laťování bednění střech rovných, obloukových, sklonu do 60° se všemi nadstřešními konstrukcemi z prken hrubých, hoblovaných tl. do 32 mm</t>
  </si>
  <si>
    <t>-566203944</t>
  </si>
  <si>
    <t>https://podminky.urs.cz/item/CS_URS_2021_02/762341811</t>
  </si>
  <si>
    <t>2300*0,5"stáv.krytina-předpoklad výměny 50%</t>
  </si>
  <si>
    <t>44</t>
  </si>
  <si>
    <t>762342511</t>
  </si>
  <si>
    <t>Bednění a laťování montáž kontralatí na podklad bez tepelné izolace</t>
  </si>
  <si>
    <t>-720831392</t>
  </si>
  <si>
    <t>https://podminky.urs.cz/item/CS_URS_2021_02/762342511</t>
  </si>
  <si>
    <t>2300*0,5*3"skladba střechy-předpolkad 50%</t>
  </si>
  <si>
    <t>45</t>
  </si>
  <si>
    <t>60514114</t>
  </si>
  <si>
    <t>řezivo jehličnaté lať impregnovaná dl 4 m</t>
  </si>
  <si>
    <t>-1764349200</t>
  </si>
  <si>
    <t>https://podminky.urs.cz/item/CS_URS_2021_02/60514114</t>
  </si>
  <si>
    <t>3450*0,06*0,04</t>
  </si>
  <si>
    <t>8,28*1,1 'Přepočtené koeficientem množství</t>
  </si>
  <si>
    <t>46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</si>
  <si>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</si>
  <si>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</si>
  <si>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160523323</t>
  </si>
  <si>
    <t>https://podminky.urs.cz/item/CS_URS_2021_02/762342812</t>
  </si>
  <si>
    <t>47</t>
  </si>
  <si>
    <t>762361312</t>
  </si>
  <si>
    <t>Konstrukční vrstva pod klempířské prvky pro oplechování horních ploch zdí a nadezdívek (atik) z desek dřevoštěpkových šroubovaných do podkladu, tloušťky desky 22 mm</t>
  </si>
  <si>
    <t>-1726940557</t>
  </si>
  <si>
    <t>https://podminky.urs.cz/item/CS_URS_2021_02/762361312</t>
  </si>
  <si>
    <t>53*0,13"pod k14</t>
  </si>
  <si>
    <t>48</t>
  </si>
  <si>
    <t>762395000</t>
  </si>
  <si>
    <t>Spojovací prostředky krovů, bednění a laťování, nadstřešních konstrukcí svory, prkna, hřebíky, pásová ocel, vruty</t>
  </si>
  <si>
    <t>-963236284</t>
  </si>
  <si>
    <t>https://podminky.urs.cz/item/CS_URS_2021_02/762395000</t>
  </si>
  <si>
    <t>3450*0,06*0,04"laťování</t>
  </si>
  <si>
    <t>3200*0,02*0,5"bednění</t>
  </si>
  <si>
    <t>6,86*0,022"dřevoštěp.deska</t>
  </si>
  <si>
    <t>110*0,4*0,022"kom.lávka</t>
  </si>
  <si>
    <t>49</t>
  </si>
  <si>
    <t>998762104</t>
  </si>
  <si>
    <t>Přesun hmot pro konstrukce tesařské stanovený z hmotnosti přesunovaného materiálu vodorovná dopravní vzdálenost do 50 m v objektech výšky přes 24 do 36 m</t>
  </si>
  <si>
    <t>-2038932229</t>
  </si>
  <si>
    <t>https://podminky.urs.cz/item/CS_URS_2021_02/998762104</t>
  </si>
  <si>
    <t>764</t>
  </si>
  <si>
    <t>Konstrukce klempířské</t>
  </si>
  <si>
    <t>50</t>
  </si>
  <si>
    <t>764001821</t>
  </si>
  <si>
    <t>Demontáž klempířských konstrukcí krytiny ze svitků nebo tabulí do suti</t>
  </si>
  <si>
    <t>1072278126</t>
  </si>
  <si>
    <t>https://podminky.urs.cz/item/CS_URS_2021_02/764001821</t>
  </si>
  <si>
    <t>(0,9*1,9*2+0,3*0,84*2+0,42*1,76+1,98*0,84*0,5*2+1,2*0,1)*2"střešní vikýř</t>
  </si>
  <si>
    <t>2300"stáv.krytina</t>
  </si>
  <si>
    <t>51</t>
  </si>
  <si>
    <t>764001891</t>
  </si>
  <si>
    <t>Demontáž klempířských konstrukcí oplechování úžlabí do suti</t>
  </si>
  <si>
    <t>-1942996929</t>
  </si>
  <si>
    <t>https://podminky.urs.cz/item/CS_URS_2021_02/764001891</t>
  </si>
  <si>
    <t>52</t>
  </si>
  <si>
    <t>764002841</t>
  </si>
  <si>
    <t>Demontáž klempířských konstrukcí oplechování horních ploch zdí a nadezdívek do suti</t>
  </si>
  <si>
    <t>-1332201478</t>
  </si>
  <si>
    <t>https://podminky.urs.cz/item/CS_URS_2021_02/764002841</t>
  </si>
  <si>
    <t>53</t>
  </si>
  <si>
    <t>764002861</t>
  </si>
  <si>
    <t>Demontáž klempířských konstrukcí oplechování říms do suti</t>
  </si>
  <si>
    <t>492156316</t>
  </si>
  <si>
    <t>https://podminky.urs.cz/item/CS_URS_2021_02/764002861</t>
  </si>
  <si>
    <t>54</t>
  </si>
  <si>
    <t>764002871</t>
  </si>
  <si>
    <t>Demontáž klempířských konstrukcí lemování zdí do suti</t>
  </si>
  <si>
    <t>-304673601</t>
  </si>
  <si>
    <t>https://podminky.urs.cz/item/CS_URS_2021_02/764002871</t>
  </si>
  <si>
    <t>55</t>
  </si>
  <si>
    <t>764004801</t>
  </si>
  <si>
    <t>Demontáž klempířských konstrukcí žlabu podokapního do suti</t>
  </si>
  <si>
    <t>1692479442</t>
  </si>
  <si>
    <t>https://podminky.urs.cz/item/CS_URS_2021_02/764004801</t>
  </si>
  <si>
    <t>56</t>
  </si>
  <si>
    <t>764004811</t>
  </si>
  <si>
    <t>Demontáž klempířských konstrukcí žlabu nadřímsového do suti</t>
  </si>
  <si>
    <t>1175627530</t>
  </si>
  <si>
    <t>https://podminky.urs.cz/item/CS_URS_2021_02/764004811</t>
  </si>
  <si>
    <t>57</t>
  </si>
  <si>
    <t>764004821</t>
  </si>
  <si>
    <t>Demontáž klempířských konstrukcí žlabu nástřešního do suti</t>
  </si>
  <si>
    <t>584584420</t>
  </si>
  <si>
    <t>https://podminky.urs.cz/item/CS_URS_2021_02/764004821</t>
  </si>
  <si>
    <t>58</t>
  </si>
  <si>
    <t>764004861</t>
  </si>
  <si>
    <t>Demontáž klempířských konstrukcí svodu do suti</t>
  </si>
  <si>
    <t>-1971071601</t>
  </si>
  <si>
    <t>https://podminky.urs.cz/item/CS_URS_2021_02/764004861</t>
  </si>
  <si>
    <t>59</t>
  </si>
  <si>
    <t>764131401</t>
  </si>
  <si>
    <t>Krytina ze svitků nebo tabulí z měděného plechu s úpravou u okapů, prostupů a výčnělků střechy rovné drážkováním ze svitků rš 500 mm, sklon střechy do 30°</t>
  </si>
  <si>
    <t>1337996558</t>
  </si>
  <si>
    <t>https://podminky.urs.cz/item/CS_URS_2021_02/764131401</t>
  </si>
  <si>
    <t>7*2"střešní vikýř</t>
  </si>
  <si>
    <t>60</t>
  </si>
  <si>
    <t>764131403</t>
  </si>
  <si>
    <t>Krytina ze svitků nebo tabulí z měděného plechu s úpravou u okapů, prostupů a výčnělků střechy rovné, sklon střechy přes 30 do 60°,vč.systémových prvků,kompletní systém</t>
  </si>
  <si>
    <t>658442494</t>
  </si>
  <si>
    <t>https://podminky.urs.cz/item/CS_URS_2021_02/764131403</t>
  </si>
  <si>
    <t>2300*0,03"ztratné</t>
  </si>
  <si>
    <t>61</t>
  </si>
  <si>
    <t>764236401</t>
  </si>
  <si>
    <t>Oplechování parapetů z měděného plechu rovných mechanicky kotvených, bez rohů rš 150 mm</t>
  </si>
  <si>
    <t>766691223</t>
  </si>
  <si>
    <t>https://podminky.urs.cz/item/CS_URS_2021_02/764236401</t>
  </si>
  <si>
    <t>1,2*2"střešní vikýř</t>
  </si>
  <si>
    <t>62</t>
  </si>
  <si>
    <t>764238411</t>
  </si>
  <si>
    <t>Oplechování říms a ozdobných prvků z měděného plechu rovných, bez rohů mechanicky kotvené přes rš 670 mm</t>
  </si>
  <si>
    <t>-244844094</t>
  </si>
  <si>
    <t>https://podminky.urs.cz/item/CS_URS_2021_02/764238411</t>
  </si>
  <si>
    <t>39*0,78"k11</t>
  </si>
  <si>
    <t>63</t>
  </si>
  <si>
    <t>764331403</t>
  </si>
  <si>
    <t>Lemování zdí z měděného plechu boční nebo horní rovných, střech rš 250 mm</t>
  </si>
  <si>
    <t>1603453806</t>
  </si>
  <si>
    <t>https://podminky.urs.cz/item/CS_URS_2021_02/764331403</t>
  </si>
  <si>
    <t>70"k16 - překrývací lišta</t>
  </si>
  <si>
    <t>64</t>
  </si>
  <si>
    <t>764334412</t>
  </si>
  <si>
    <t>Lemování prostupů z měděného plechu bez lišty, střech s krytinou skládanou nebo z plechu</t>
  </si>
  <si>
    <t>445425834</t>
  </si>
  <si>
    <t>https://podminky.urs.cz/item/CS_URS_2021_02/764334412</t>
  </si>
  <si>
    <t>9,6*0,17"k20-oplechování hrany otvoru</t>
  </si>
  <si>
    <t>65</t>
  </si>
  <si>
    <t>764531403</t>
  </si>
  <si>
    <t>Žlab podokapní z měděného plechu včetně háků a čel půlkruhový rš 250 mm</t>
  </si>
  <si>
    <t>-1726630008</t>
  </si>
  <si>
    <t>https://podminky.urs.cz/item/CS_URS_2021_02/764531403</t>
  </si>
  <si>
    <t>8,4"k8</t>
  </si>
  <si>
    <t>66</t>
  </si>
  <si>
    <t>764538402</t>
  </si>
  <si>
    <t>Svod z měděného plechu včetně objímek, kolen a odskoků hranatý, o straně 100 mm</t>
  </si>
  <si>
    <t>-114142889</t>
  </si>
  <si>
    <t>https://podminky.urs.cz/item/CS_URS_2021_02/764538402</t>
  </si>
  <si>
    <t>54,2"k5</t>
  </si>
  <si>
    <t>67</t>
  </si>
  <si>
    <t>764538422</t>
  </si>
  <si>
    <t>Svod z měděného plechu včetně objímek, kolen a odskoků kruhový, průměru 100 mm</t>
  </si>
  <si>
    <t>1545218511</t>
  </si>
  <si>
    <t>https://podminky.urs.cz/item/CS_URS_2021_02/764538422</t>
  </si>
  <si>
    <t>3"k9</t>
  </si>
  <si>
    <t>68</t>
  </si>
  <si>
    <t>R-764231472</t>
  </si>
  <si>
    <t>Oplechování střešních prvků z měděného plechu úžlabí rš 740 mm</t>
  </si>
  <si>
    <t>-1658267280</t>
  </si>
  <si>
    <t>10"k1</t>
  </si>
  <si>
    <t>69</t>
  </si>
  <si>
    <t>R-764234405</t>
  </si>
  <si>
    <t>Oplechování horních ploch zdí a nadezdívek (atik) z měděného plechu mechanicky kotvených rš 350 mm</t>
  </si>
  <si>
    <t>659739295</t>
  </si>
  <si>
    <t>53"k14</t>
  </si>
  <si>
    <t>70</t>
  </si>
  <si>
    <t>R-764238404</t>
  </si>
  <si>
    <t>Oplechování říms a ozdobných prvků z měděného plechu rovných, bez rohů mechanicky kotvené rš 290 mm</t>
  </si>
  <si>
    <t>2028900233</t>
  </si>
  <si>
    <t>85,8"k18</t>
  </si>
  <si>
    <t>71</t>
  </si>
  <si>
    <t>R-764238407</t>
  </si>
  <si>
    <t>Oplechování říms a ozdobných prvků z měděného plechu rovných, bez rohů mechanicky kotvené rš 640 mm</t>
  </si>
  <si>
    <t>-1546325978</t>
  </si>
  <si>
    <t>53"k17</t>
  </si>
  <si>
    <t>72</t>
  </si>
  <si>
    <t>R-764238407-1</t>
  </si>
  <si>
    <t>Oplechování říms a ozdobných prvků z měděného plechu rovných, bez rohů mechanicky kotvené rš 630 mm</t>
  </si>
  <si>
    <t>-1001310989</t>
  </si>
  <si>
    <t>73</t>
  </si>
  <si>
    <t>R-764238411</t>
  </si>
  <si>
    <t>-2055749233</t>
  </si>
  <si>
    <t>210*0,7"k23</t>
  </si>
  <si>
    <t>74</t>
  </si>
  <si>
    <t>R-764531464</t>
  </si>
  <si>
    <t>Žlab podokapní z měděného plechu včetně háků a čel kotlík hranatý, 200x200x445 mm, průměr svodu 100 mm</t>
  </si>
  <si>
    <t>-1671851756</t>
  </si>
  <si>
    <t>20"k12</t>
  </si>
  <si>
    <t>75</t>
  </si>
  <si>
    <t>R-764531465</t>
  </si>
  <si>
    <t>Žlab podokapní z měděného plechu včetně háků a čel kotlík hranatý, atyp, pod úžlabím, vnitřní oplechování</t>
  </si>
  <si>
    <t>1240551289</t>
  </si>
  <si>
    <t>4"k13</t>
  </si>
  <si>
    <t>76</t>
  </si>
  <si>
    <t>R-764532406</t>
  </si>
  <si>
    <t>Žlab nadřímsový z měděného plechu hranatý, včetně čel a hrdel uložený v hácích se spádovou vložkou rš 333 mm</t>
  </si>
  <si>
    <t>-264054131</t>
  </si>
  <si>
    <t>39,6"k7</t>
  </si>
  <si>
    <t>77</t>
  </si>
  <si>
    <t>R-764532426</t>
  </si>
  <si>
    <t>Žlab nadřímsový z měděného plechu hranatý, včetně čel a hrdel uložený v lůžku rš 290 mm</t>
  </si>
  <si>
    <t>-1096777750</t>
  </si>
  <si>
    <t>104"k19</t>
  </si>
  <si>
    <t>78</t>
  </si>
  <si>
    <t>R-764532426-1</t>
  </si>
  <si>
    <t>Žlab nadřímsový z měděného plechu hranatý, včetně čel a hrdel uložený v lůžku rš 300 mm</t>
  </si>
  <si>
    <t>-99267333</t>
  </si>
  <si>
    <t>104"k21</t>
  </si>
  <si>
    <t>79</t>
  </si>
  <si>
    <t>R-764532427</t>
  </si>
  <si>
    <t>Žlab nadřímsový z měděného plechu hranatý, včetně čel a hrdel uložený v lůžku rš 630 mm</t>
  </si>
  <si>
    <t>445944276</t>
  </si>
  <si>
    <t>80</t>
  </si>
  <si>
    <t>R-764532427-1</t>
  </si>
  <si>
    <t>Žlab nadřímsový z měděného plechu hranatý, včetně čel a hrdel uložený v lůžku rš 530 mm</t>
  </si>
  <si>
    <t>969888613</t>
  </si>
  <si>
    <t>81</t>
  </si>
  <si>
    <t>R-764533406</t>
  </si>
  <si>
    <t>Žlab nadokapní (nástřešní) z měděného plechu oblého tvaru, včetně háků, čel a hrdel rš 400 mm</t>
  </si>
  <si>
    <t>-453104300</t>
  </si>
  <si>
    <t>67"k22</t>
  </si>
  <si>
    <t>82</t>
  </si>
  <si>
    <t>R-764538424</t>
  </si>
  <si>
    <t>Svod z měděného plechu včetně objímek, kolen a odskoků kruhový, průměru 130 mm</t>
  </si>
  <si>
    <t>22218000</t>
  </si>
  <si>
    <t>126,4"k4</t>
  </si>
  <si>
    <t>83</t>
  </si>
  <si>
    <t>R-764001</t>
  </si>
  <si>
    <t>Příplatek za kotvící materiál klempířských konstrukcí (příponky,vruty apod.)</t>
  </si>
  <si>
    <t>kpl</t>
  </si>
  <si>
    <t>372044694</t>
  </si>
  <si>
    <t>84</t>
  </si>
  <si>
    <t>998764104</t>
  </si>
  <si>
    <t>Přesun hmot pro konstrukce klempířské stanovený z hmotnosti přesunovaného materiálu vodorovná dopravní vzdálenost do 50 m v objektech výšky přes 24 do 36 m</t>
  </si>
  <si>
    <t>-1968633804</t>
  </si>
  <si>
    <t>https://podminky.urs.cz/item/CS_URS_2021_02/998764104</t>
  </si>
  <si>
    <t>765</t>
  </si>
  <si>
    <t>Krytina skládaná</t>
  </si>
  <si>
    <t>85</t>
  </si>
  <si>
    <t>765191013</t>
  </si>
  <si>
    <t>Montáž pojistné hydroizolační nebo parotěsné fólie kladené ve sklonu přes 20° volně na bednění nebo tepelnou izolaci</t>
  </si>
  <si>
    <t>1475019503</t>
  </si>
  <si>
    <t>https://podminky.urs.cz/item/CS_URS_2021_02/765191013</t>
  </si>
  <si>
    <t>2300+14"zakrytí odhaleného krovu</t>
  </si>
  <si>
    <t>86</t>
  </si>
  <si>
    <t>28329042</t>
  </si>
  <si>
    <t>fólie PE separační či ochranná tl 0,2mm</t>
  </si>
  <si>
    <t>-802610517</t>
  </si>
  <si>
    <t>https://podminky.urs.cz/item/CS_URS_2021_02/28329042</t>
  </si>
  <si>
    <t>2314*1,1 'Přepočtené koeficientem množství</t>
  </si>
  <si>
    <t>87</t>
  </si>
  <si>
    <t>765191901</t>
  </si>
  <si>
    <t>Demontáž pojistné hydroizolační fólie kladené ve sklonu do 30°</t>
  </si>
  <si>
    <t>-133493577</t>
  </si>
  <si>
    <t>https://podminky.urs.cz/item/CS_URS_2021_02/765191901</t>
  </si>
  <si>
    <t>2300"odstranění ochranné fólie před zatékáním</t>
  </si>
  <si>
    <t>88</t>
  </si>
  <si>
    <t>765193001</t>
  </si>
  <si>
    <t>Montáž podkladního pásu vyrovnávacího</t>
  </si>
  <si>
    <t>-1585165533</t>
  </si>
  <si>
    <t>https://podminky.urs.cz/item/CS_URS_2021_02/765193001</t>
  </si>
  <si>
    <t>89</t>
  </si>
  <si>
    <t>28329043</t>
  </si>
  <si>
    <t>fólie difuzně propustné s nakašírovanou strukturovanou rohoží pod hladkou plechovou krytinu se samolepící páskou v podélném přesahu</t>
  </si>
  <si>
    <t>2119906934</t>
  </si>
  <si>
    <t>https://podminky.urs.cz/item/CS_URS_2021_02/28329043</t>
  </si>
  <si>
    <t>2369*1,1 'Přepočtené koeficientem množství</t>
  </si>
  <si>
    <t>90</t>
  </si>
  <si>
    <t>998765104</t>
  </si>
  <si>
    <t>Přesun hmot pro krytiny skládané stanovený z hmotnosti přesunovaného materiálu vodorovná dopravní vzdálenost do 50 m na objektech výšky přes 24 do 36 m</t>
  </si>
  <si>
    <t>629730886</t>
  </si>
  <si>
    <t>https://podminky.urs.cz/item/CS_URS_2021_02/998765104</t>
  </si>
  <si>
    <t>767</t>
  </si>
  <si>
    <t>Konstrukce zámečnické</t>
  </si>
  <si>
    <t>91</t>
  </si>
  <si>
    <t>767833802</t>
  </si>
  <si>
    <t>Demontáž kovových žebříků přímých délky přes 2 do 5 m</t>
  </si>
  <si>
    <t>-1515589845</t>
  </si>
  <si>
    <t>https://podminky.urs.cz/item/CS_URS_2021_02/767833802</t>
  </si>
  <si>
    <t>1"pro zpětnou montáž</t>
  </si>
  <si>
    <t>92</t>
  </si>
  <si>
    <t>767851104</t>
  </si>
  <si>
    <t>Montáž komínových lávek kompletní celé lávky</t>
  </si>
  <si>
    <t>1285288294</t>
  </si>
  <si>
    <t>https://podminky.urs.cz/item/CS_URS_2021_02/767851104</t>
  </si>
  <si>
    <t>110"z2</t>
  </si>
  <si>
    <t>93</t>
  </si>
  <si>
    <t>14550256</t>
  </si>
  <si>
    <t>profil ocelový čtvercový svařovaný 60x60x4mm</t>
  </si>
  <si>
    <t>558136740</t>
  </si>
  <si>
    <t>https://podminky.urs.cz/item/CS_URS_2021_02/14550256</t>
  </si>
  <si>
    <t>"komínová lávka</t>
  </si>
  <si>
    <t>2*7*2/1000*56</t>
  </si>
  <si>
    <t>0,4*7*2/1000*56</t>
  </si>
  <si>
    <t>0,28*7*2/1000*56</t>
  </si>
  <si>
    <t>2,102*1,03 'Přepočtené koeficientem množství</t>
  </si>
  <si>
    <t>94</t>
  </si>
  <si>
    <t>14550250</t>
  </si>
  <si>
    <t>profil ocelový čtvercový svařovaný 50x50x5mm</t>
  </si>
  <si>
    <t>-1975750808</t>
  </si>
  <si>
    <t>https://podminky.urs.cz/item/CS_URS_2021_02/14550250</t>
  </si>
  <si>
    <t>0,165*6,8/1000*56</t>
  </si>
  <si>
    <t>1,23*6,8/1000*56</t>
  </si>
  <si>
    <t>0,531*1,03 'Přepočtené koeficientem množství</t>
  </si>
  <si>
    <t>95</t>
  </si>
  <si>
    <t>14550144</t>
  </si>
  <si>
    <t>profil ocelový obdélníkový svařovaný 50x40x3mm</t>
  </si>
  <si>
    <t>1983720070</t>
  </si>
  <si>
    <t>https://podminky.urs.cz/item/CS_URS_2021_02/14550144</t>
  </si>
  <si>
    <t>2*3,91/1000*56</t>
  </si>
  <si>
    <t>1,95*3,91/1000*56</t>
  </si>
  <si>
    <t>0,865*1,03 'Přepočtené koeficientem množství</t>
  </si>
  <si>
    <t>96</t>
  </si>
  <si>
    <t>13611248</t>
  </si>
  <si>
    <t>plech ocelový hladký jakost S235JR tl 20mm tabule</t>
  </si>
  <si>
    <t>-641822741</t>
  </si>
  <si>
    <t>https://podminky.urs.cz/item/CS_URS_2021_02/13611248</t>
  </si>
  <si>
    <t>3*2/1000*56"patní plech</t>
  </si>
  <si>
    <t>0,336*1,03 'Přepočtené koeficientem množství</t>
  </si>
  <si>
    <t>97</t>
  </si>
  <si>
    <t>60511109</t>
  </si>
  <si>
    <t>řezivo jehličnaté smrk, borovice š přes 80mm tl 24mm dl 2-3m</t>
  </si>
  <si>
    <t>1136309454</t>
  </si>
  <si>
    <t>https://podminky.urs.cz/item/CS_URS_2021_02/60511109</t>
  </si>
  <si>
    <t>98</t>
  </si>
  <si>
    <t>767851803</t>
  </si>
  <si>
    <t>Demontáž komínových lávek kompletní celé lávky</t>
  </si>
  <si>
    <t>-1792175090</t>
  </si>
  <si>
    <t>https://podminky.urs.cz/item/CS_URS_2021_02/767851803</t>
  </si>
  <si>
    <t>99</t>
  </si>
  <si>
    <t>767861010</t>
  </si>
  <si>
    <t>Montáž kovových žebříků přímých délky přes 2 do 5 m, ukotvených do zdiva</t>
  </si>
  <si>
    <t>2129224814</t>
  </si>
  <si>
    <t>https://podminky.urs.cz/item/CS_URS_2021_02/767861010</t>
  </si>
  <si>
    <t>1"zpětná montáž z03</t>
  </si>
  <si>
    <t>100</t>
  </si>
  <si>
    <t>R-767001</t>
  </si>
  <si>
    <t>Příplatek za svařování a kotevní materiál zámečnických konstrukcí</t>
  </si>
  <si>
    <t>-1677824110</t>
  </si>
  <si>
    <t>101</t>
  </si>
  <si>
    <t>R-767002</t>
  </si>
  <si>
    <t>Příplatek za pomocný materiál</t>
  </si>
  <si>
    <t>-1406199745</t>
  </si>
  <si>
    <t>102</t>
  </si>
  <si>
    <t>998767204</t>
  </si>
  <si>
    <t>Přesun hmot pro zámečnické konstrukce stanovený procentní sazbou (%) z ceny vodorovná dopravní vzdálenost do 50 m v objektech výšky přes 24 do 36 m</t>
  </si>
  <si>
    <t>-1424977204</t>
  </si>
  <si>
    <t>https://podminky.urs.cz/item/CS_URS_2021_02/998767204</t>
  </si>
  <si>
    <t>783</t>
  </si>
  <si>
    <t>Dokončovací práce - nátěry</t>
  </si>
  <si>
    <t>103</t>
  </si>
  <si>
    <t>783213021</t>
  </si>
  <si>
    <t>Preventivní napouštěcí nátěr tesařských prvků proti dřevokazným houbám, hmyzu a plísním nezabudovaných do konstrukce dvojnásobný syntetický</t>
  </si>
  <si>
    <t>1592728626</t>
  </si>
  <si>
    <t>https://podminky.urs.cz/item/CS_URS_2021_02/783213021</t>
  </si>
  <si>
    <t>2300*3*0,5*(0,06*2+0,04*2)"nové kontralatě</t>
  </si>
  <si>
    <t>110*0,4*2"kom.lávka</t>
  </si>
  <si>
    <t>104</t>
  </si>
  <si>
    <t>783213121</t>
  </si>
  <si>
    <t>Preventivní napouštěcí nátěr tesařských prvků proti dřevokazným houbám, hmyzu a plísním zabudovaných do konstrukce dvojnásobný syntetický</t>
  </si>
  <si>
    <t>-429915182</t>
  </si>
  <si>
    <t>https://podminky.urs.cz/item/CS_URS_2021_02/783213121</t>
  </si>
  <si>
    <t>2300*3*0,5*(0,06*2+0,04*2)"ponechané kontralatě-předpoklad 50%</t>
  </si>
  <si>
    <t>2300*0,5*2"ponechané bednění-předpoklad 50%</t>
  </si>
  <si>
    <t>105</t>
  </si>
  <si>
    <t>783306801</t>
  </si>
  <si>
    <t>Odstranění nátěrů ze zámečnických konstrukcí obroušením</t>
  </si>
  <si>
    <t>-195620990</t>
  </si>
  <si>
    <t>https://podminky.urs.cz/item/CS_URS_2021_02/783306801</t>
  </si>
  <si>
    <t>3,14*0,1*0,6*20"komínky</t>
  </si>
  <si>
    <t>106</t>
  </si>
  <si>
    <t>783314101</t>
  </si>
  <si>
    <t>Základní nátěr zámečnických konstrukcí jednonásobný syntetický</t>
  </si>
  <si>
    <t>-773051764</t>
  </si>
  <si>
    <t>https://podminky.urs.cz/item/CS_URS_2021_02/783314101</t>
  </si>
  <si>
    <t>107</t>
  </si>
  <si>
    <t>783317101</t>
  </si>
  <si>
    <t>Krycí nátěr (email) zámečnických konstrukcí jednonásobný syntetický standardní</t>
  </si>
  <si>
    <t>863229597</t>
  </si>
  <si>
    <t>https://podminky.urs.cz/item/CS_URS_2021_02/783317101</t>
  </si>
  <si>
    <t>789</t>
  </si>
  <si>
    <t>Povrchové úpravy ocelových konstrukcí a technologických zařízení</t>
  </si>
  <si>
    <t>108</t>
  </si>
  <si>
    <t>789321211</t>
  </si>
  <si>
    <t>Zhotovení nátěru ocelových konstrukcí třídy I dvousložkového základního, tloušťky do 80 μm</t>
  </si>
  <si>
    <t>-2104557284</t>
  </si>
  <si>
    <t>https://podminky.urs.cz/item/CS_URS_2021_02/789321211</t>
  </si>
  <si>
    <t>0,06*4*2*2*56</t>
  </si>
  <si>
    <t>0,06*4*0,4*2*56</t>
  </si>
  <si>
    <t>0,06*4*0,28*2*56</t>
  </si>
  <si>
    <t>0,05*4*0,165*56</t>
  </si>
  <si>
    <t>0,05*4*1,23*56</t>
  </si>
  <si>
    <t>(0,05*2+0,04*2)*2*56</t>
  </si>
  <si>
    <t>(0,05*2+0,04*2)*1,95*56</t>
  </si>
  <si>
    <t>0,25*0,25*2*2*56</t>
  </si>
  <si>
    <t>0,016*0,25*4*2*56</t>
  </si>
  <si>
    <t>"zpětná montáž z03-žebřík</t>
  </si>
  <si>
    <t>0,4*0,2*57*2"pro repase</t>
  </si>
  <si>
    <t>109</t>
  </si>
  <si>
    <t>789321221</t>
  </si>
  <si>
    <t>Zhotovení nátěru ocelových konstrukcí třídy I dvousložkového krycího (vrchního), tloušťky do 80 μm</t>
  </si>
  <si>
    <t>-2095133971</t>
  </si>
  <si>
    <t>https://podminky.urs.cz/item/CS_URS_2021_02/789321221</t>
  </si>
  <si>
    <t>110</t>
  </si>
  <si>
    <t>789421212</t>
  </si>
  <si>
    <t>Provedení žárového stříkání ocelových konstrukcí zinkem, tloušťky 50 μm, třídy II (0,780 kg Zn/m2)</t>
  </si>
  <si>
    <t>1504358144</t>
  </si>
  <si>
    <t>https://podminky.urs.cz/item/CS_URS_2021_02/789421212</t>
  </si>
  <si>
    <t>OST</t>
  </si>
  <si>
    <t>Ostatní</t>
  </si>
  <si>
    <t>111</t>
  </si>
  <si>
    <t>OST001</t>
  </si>
  <si>
    <t>Demontáž, uložení, likvidace, či případná zpětná montáž ostatních předmětů na střeše</t>
  </si>
  <si>
    <t>512</t>
  </si>
  <si>
    <t>-1047213229</t>
  </si>
  <si>
    <t>112</t>
  </si>
  <si>
    <t>OST002</t>
  </si>
  <si>
    <t>Plošná vyspravení kamenné fasády v okolí provedených klempířských pracích</t>
  </si>
  <si>
    <t>2132918149</t>
  </si>
  <si>
    <t>"očištění po klempířských pracích</t>
  </si>
  <si>
    <t>0,5*104*1,1"k21</t>
  </si>
  <si>
    <t>1,8*210*1,1"k23</t>
  </si>
  <si>
    <t>39*0,6"k11</t>
  </si>
  <si>
    <t>39,6*0,6</t>
  </si>
  <si>
    <t>01-II - ETAPA II</t>
  </si>
  <si>
    <t>721 - Zdravotechnika - vnitřní kanalizace</t>
  </si>
  <si>
    <t>751 - Vzduchotechnika</t>
  </si>
  <si>
    <t>762 - Konstrukce tesařské</t>
  </si>
  <si>
    <t>764 - Konstrukce klempířské</t>
  </si>
  <si>
    <t>765 - Krytina skládaná</t>
  </si>
  <si>
    <t>767 - Konstrukce zámečnické</t>
  </si>
  <si>
    <t>783 - Dokončovací práce - nátěry</t>
  </si>
  <si>
    <t>789 - Povrchové úpravy ocelových konstrukcí a technologických zařízení</t>
  </si>
  <si>
    <t>967314660</t>
  </si>
  <si>
    <t>49"obnažení zemnícího pásku</t>
  </si>
  <si>
    <t>-2110152383</t>
  </si>
  <si>
    <t>2100571730</t>
  </si>
  <si>
    <t>49*0,5"obnažení zemnícího pásku</t>
  </si>
  <si>
    <t>-223345857</t>
  </si>
  <si>
    <t>-795279978</t>
  </si>
  <si>
    <t>345672393</t>
  </si>
  <si>
    <t>-188878313</t>
  </si>
  <si>
    <t>-693026584</t>
  </si>
  <si>
    <t>-1768384015</t>
  </si>
  <si>
    <t>-482605064</t>
  </si>
  <si>
    <t>0,5*0,66*4*2</t>
  </si>
  <si>
    <t>0,91*0,66*2+0,7*0,66*2</t>
  </si>
  <si>
    <t>0,7*1,5*2+0,52*1,5*2</t>
  </si>
  <si>
    <t>0,55*0,65*2+0,85*0,65*2</t>
  </si>
  <si>
    <t>0,56*0,59*2+0,88*0,59*2</t>
  </si>
  <si>
    <t>0,88*0,59*2+0,6*0,59*2</t>
  </si>
  <si>
    <t>72476026</t>
  </si>
  <si>
    <t>82*2"obnažení zemnícího pásku</t>
  </si>
  <si>
    <t>-533324454</t>
  </si>
  <si>
    <t>-642703020</t>
  </si>
  <si>
    <t>1013"severní fasáda</t>
  </si>
  <si>
    <t>936+3,9*21"západní fasáda</t>
  </si>
  <si>
    <t>179"východní fasáda</t>
  </si>
  <si>
    <t>344"vnitřní fasáda f6</t>
  </si>
  <si>
    <t>434"vnitřní fasáda f7</t>
  </si>
  <si>
    <t>298"vnitřní fasáda f8</t>
  </si>
  <si>
    <t>-1886321632</t>
  </si>
  <si>
    <t>3285,9*90 'Přepočtené koeficientem množství</t>
  </si>
  <si>
    <t>325265867</t>
  </si>
  <si>
    <t>1255334255</t>
  </si>
  <si>
    <t>717605357</t>
  </si>
  <si>
    <t>-907181322</t>
  </si>
  <si>
    <t>-28751655</t>
  </si>
  <si>
    <t>1561723134</t>
  </si>
  <si>
    <t>-954301488</t>
  </si>
  <si>
    <t>1059085501</t>
  </si>
  <si>
    <t>750*0,3+129*0,3"skladba střechy</t>
  </si>
  <si>
    <t>173*0,5"k6,k7</t>
  </si>
  <si>
    <t>962659088</t>
  </si>
  <si>
    <t>-686389891</t>
  </si>
  <si>
    <t>-167344471</t>
  </si>
  <si>
    <t>-965010432</t>
  </si>
  <si>
    <t>144,57*14 'Přepočtené koeficientem množství</t>
  </si>
  <si>
    <t>-2116096132</t>
  </si>
  <si>
    <t>-255290204</t>
  </si>
  <si>
    <t>1852326288</t>
  </si>
  <si>
    <t>-1567262300</t>
  </si>
  <si>
    <t>129"skladba střechy</t>
  </si>
  <si>
    <t>173*0,7*2"k6,k7</t>
  </si>
  <si>
    <t>371,2*0,03"ztratné</t>
  </si>
  <si>
    <t>-1882573485</t>
  </si>
  <si>
    <t>382,336*1,1 'Přepočtené koeficientem množství</t>
  </si>
  <si>
    <t>1356689157</t>
  </si>
  <si>
    <t>-769654600</t>
  </si>
  <si>
    <t>1467429763</t>
  </si>
  <si>
    <t>85668402</t>
  </si>
  <si>
    <t>828874221</t>
  </si>
  <si>
    <t>6"nové mřížky na komínech</t>
  </si>
  <si>
    <t>267314249</t>
  </si>
  <si>
    <t>22"pro repase</t>
  </si>
  <si>
    <t>6"pro výměnu</t>
  </si>
  <si>
    <t>-1692877407</t>
  </si>
  <si>
    <t>1850843774</t>
  </si>
  <si>
    <t>129*0,5"skladba střechy-předpoklad 50%</t>
  </si>
  <si>
    <t>893451906</t>
  </si>
  <si>
    <t>129*0,5*0,022"skladba střechy-předpoklad 50%</t>
  </si>
  <si>
    <t>1,419*1,1 'Přepočtené koeficientem množství</t>
  </si>
  <si>
    <t>1052773148</t>
  </si>
  <si>
    <t>762342214</t>
  </si>
  <si>
    <t>Bednění a laťování montáž laťování střech jednoduchých sklonu do 60° při osové vzdálenosti latí přes 150 do 360 mm</t>
  </si>
  <si>
    <t>-1876556623</t>
  </si>
  <si>
    <t>https://podminky.urs.cz/item/CS_URS_2021_02/762342214</t>
  </si>
  <si>
    <t>750"skladba střechy</t>
  </si>
  <si>
    <t>713279916</t>
  </si>
  <si>
    <t>129*3*0,5"skladba střechy-předpoklad 50%</t>
  </si>
  <si>
    <t>750*1,5"skladba střechy</t>
  </si>
  <si>
    <t>1416570305</t>
  </si>
  <si>
    <t>129*3*0,06*0,04*0,5"skladba střechy-kontalatě předpoklad 50%</t>
  </si>
  <si>
    <t>750*1,5*0,06*0,04"kontralatě skladba střechy</t>
  </si>
  <si>
    <t>750*3*0,06*0,04"latě skladba střechy</t>
  </si>
  <si>
    <t>8,564*1,1 'Přepočtené koeficientem množství</t>
  </si>
  <si>
    <t>703606230</t>
  </si>
  <si>
    <t>750*2"skladba střechy</t>
  </si>
  <si>
    <t>1326175085</t>
  </si>
  <si>
    <t>77*0,4*0,022"kom.lávka</t>
  </si>
  <si>
    <t>129*0,5*3*0,06*0,04"skladba střechy-latě předpoklad 50%</t>
  </si>
  <si>
    <t>129*0,5*0,022"skladba střechy-bednění předpoklad 50%</t>
  </si>
  <si>
    <t>-130768857</t>
  </si>
  <si>
    <t>1521346705</t>
  </si>
  <si>
    <t>175"vikýř</t>
  </si>
  <si>
    <t>129"stáv.střecha</t>
  </si>
  <si>
    <t>-1291418578</t>
  </si>
  <si>
    <t>-1071021374</t>
  </si>
  <si>
    <t>143+30</t>
  </si>
  <si>
    <t>-208301492</t>
  </si>
  <si>
    <t>1507655881</t>
  </si>
  <si>
    <t>20,7+15</t>
  </si>
  <si>
    <t>109709449</t>
  </si>
  <si>
    <t>1570672860</t>
  </si>
  <si>
    <t>153,9+19,1</t>
  </si>
  <si>
    <t>918592383</t>
  </si>
  <si>
    <t>234+4,9+2,45</t>
  </si>
  <si>
    <t>Krytina ze svitků nebo tabulí z měděného plechu s úpravou u okapů, prostupů a výčnělků střechy rovné drážkováním ze svitků rš 500 mm, sklon střechy do 30°vč.systémových prvků,kompletní systém</t>
  </si>
  <si>
    <t>1966437015</t>
  </si>
  <si>
    <t>175"vikýře</t>
  </si>
  <si>
    <t>Krytina ze svitků nebo tabulí z měděného plechu s úpravou u okapů, prostupů a výčnělků střechy rovné, sklon střechy přes 30 do 60°</t>
  </si>
  <si>
    <t>1190253953</t>
  </si>
  <si>
    <t>129*1,03"skladba střechy</t>
  </si>
  <si>
    <t>834677755</t>
  </si>
  <si>
    <t>25*1,98"vikýř</t>
  </si>
  <si>
    <t>827356081</t>
  </si>
  <si>
    <t>0,68*143"k10</t>
  </si>
  <si>
    <t>0,780*143"k11</t>
  </si>
  <si>
    <t>0,68*30"k15</t>
  </si>
  <si>
    <t>R-764331403</t>
  </si>
  <si>
    <t>Lemování zdí z měděného plechu boční nebo horní rovných, střech rš 100 mm</t>
  </si>
  <si>
    <t>1585898192</t>
  </si>
  <si>
    <t>15"k16</t>
  </si>
  <si>
    <t>-1878198443</t>
  </si>
  <si>
    <t>5,37"k8</t>
  </si>
  <si>
    <t>2010028719</t>
  </si>
  <si>
    <t>4,9"k5</t>
  </si>
  <si>
    <t>-195389667</t>
  </si>
  <si>
    <t>2,45"k9</t>
  </si>
  <si>
    <t>-1200347288</t>
  </si>
  <si>
    <t>8"k1</t>
  </si>
  <si>
    <t>R-764331407</t>
  </si>
  <si>
    <t>Lemování zdí z měděného plechu boční nebo horní rovných, střech s krytinou prejzovou nebo vlnitou rš 590 mm</t>
  </si>
  <si>
    <t>-777694913</t>
  </si>
  <si>
    <t>20,7"k2</t>
  </si>
  <si>
    <t>56941806</t>
  </si>
  <si>
    <t>6"k13</t>
  </si>
  <si>
    <t>-2082460736</t>
  </si>
  <si>
    <t>19,1"k7</t>
  </si>
  <si>
    <t>R-764532406-1</t>
  </si>
  <si>
    <t>Žlab nadřímsový z měděného plechu hranatý, včetně čel a hrdel uložený v hácích se spádovou vložkou rš 400 mm</t>
  </si>
  <si>
    <t>1687176152</t>
  </si>
  <si>
    <t>153,9"k6</t>
  </si>
  <si>
    <t>1433476755</t>
  </si>
  <si>
    <t>84"k4</t>
  </si>
  <si>
    <t>299197750</t>
  </si>
  <si>
    <t>R-764002</t>
  </si>
  <si>
    <t>D+M odvětracího dílu z Cu plechu tl.0,8mm</t>
  </si>
  <si>
    <t>689316684</t>
  </si>
  <si>
    <t>233*2"k3</t>
  </si>
  <si>
    <t>628242929</t>
  </si>
  <si>
    <t>765111845</t>
  </si>
  <si>
    <t>Demontáž krytiny keramické prejzové, sklonu do 30° se zvětralou maltou do suti</t>
  </si>
  <si>
    <t>1498533833</t>
  </si>
  <si>
    <t>https://podminky.urs.cz/item/CS_URS_2021_02/765111845</t>
  </si>
  <si>
    <t>765111851</t>
  </si>
  <si>
    <t>Demontáž krytiny keramické Příplatek k cenám za sklon přes 30° do suti</t>
  </si>
  <si>
    <t>1058609867</t>
  </si>
  <si>
    <t>https://podminky.urs.cz/item/CS_URS_2021_02/765111851</t>
  </si>
  <si>
    <t>765191011</t>
  </si>
  <si>
    <t>Montáž pojistné fólie kladené ve sklonu přes 20° volně na krokve</t>
  </si>
  <si>
    <t>-2111665372</t>
  </si>
  <si>
    <t>https://podminky.urs.cz/item/CS_URS_2021_02/765191011</t>
  </si>
  <si>
    <t>28329268</t>
  </si>
  <si>
    <t xml:space="preserve">fólie nekontaktní nízkodifuzně propustná PE </t>
  </si>
  <si>
    <t>-1010150363</t>
  </si>
  <si>
    <t>https://podminky.urs.cz/item/CS_URS_2021_02/28329268</t>
  </si>
  <si>
    <t>750*1,1 'Přepočtené koeficientem množství</t>
  </si>
  <si>
    <t>1953385106</t>
  </si>
  <si>
    <t>129+750+175"ochrana obnaženého krovu</t>
  </si>
  <si>
    <t>1423607766</t>
  </si>
  <si>
    <t>1054*1,1 'Přepočtené koeficientem množství</t>
  </si>
  <si>
    <t>-725804948</t>
  </si>
  <si>
    <t>1882205077</t>
  </si>
  <si>
    <t>764159094</t>
  </si>
  <si>
    <t>129*1,1 'Přepočtené koeficientem množství</t>
  </si>
  <si>
    <t>R-765114066</t>
  </si>
  <si>
    <t>Krytina keramická prejzová sklonu střechy do 30° do malty malý prejz engobovaný vč.systémových prvků,kompletní systém</t>
  </si>
  <si>
    <t>1444290045</t>
  </si>
  <si>
    <t>750*0,03"ztratné</t>
  </si>
  <si>
    <t>738561718</t>
  </si>
  <si>
    <t>-1282737227</t>
  </si>
  <si>
    <t>1200883010</t>
  </si>
  <si>
    <t>0,028*38,5</t>
  </si>
  <si>
    <t>0,0056*38,5</t>
  </si>
  <si>
    <t>0,0039*38,5</t>
  </si>
  <si>
    <t>1,444*1,03 'Přepočtené koeficientem množství</t>
  </si>
  <si>
    <t>-100138974</t>
  </si>
  <si>
    <t>0,0023*38,5</t>
  </si>
  <si>
    <t>0,0109*38,5</t>
  </si>
  <si>
    <t>0,509*1,03 'Přepočtené koeficientem množství</t>
  </si>
  <si>
    <t>-1224513267</t>
  </si>
  <si>
    <t>0,0079*38,5</t>
  </si>
  <si>
    <t>0,0077*38,5</t>
  </si>
  <si>
    <t>0,6*1,03 'Přepočtené koeficientem množství</t>
  </si>
  <si>
    <t>-804624248</t>
  </si>
  <si>
    <t>0,006*38,5</t>
  </si>
  <si>
    <t>0,231*1,03 'Přepočtené koeficientem množství</t>
  </si>
  <si>
    <t>-2027339836</t>
  </si>
  <si>
    <t>0,678*1,1 'Přepočtené koeficientem množství</t>
  </si>
  <si>
    <t>1828563272</t>
  </si>
  <si>
    <t>696291534</t>
  </si>
  <si>
    <t>1753991296</t>
  </si>
  <si>
    <t>-1224170221</t>
  </si>
  <si>
    <t>-2015661867</t>
  </si>
  <si>
    <t>77*0,4*2"kom.lávka</t>
  </si>
  <si>
    <t>129*0,5*3*(0,06*2+0,04*2)"skladba střechy-latě předpoklad 50%</t>
  </si>
  <si>
    <t>129*0,5*2"skladba střechy-bednění předpoklad 50%</t>
  </si>
  <si>
    <t>-809560802</t>
  </si>
  <si>
    <t>-126932361</t>
  </si>
  <si>
    <t>3,14*0,1*0,6*17"komínky</t>
  </si>
  <si>
    <t>1470758493</t>
  </si>
  <si>
    <t>473767958</t>
  </si>
  <si>
    <t>141143050</t>
  </si>
  <si>
    <t>22*0,4*0,6*2"komín.mřížka</t>
  </si>
  <si>
    <t>"kom.lávka</t>
  </si>
  <si>
    <t>2*2*38,5*(0,06*2+0,04*2)</t>
  </si>
  <si>
    <t>0,4*2*38,5*(0,06*2+0,04*2)</t>
  </si>
  <si>
    <t>0,28*2*38,5*(0,06*2+0,04*2)</t>
  </si>
  <si>
    <t>0,33*38,5*0,05*4</t>
  </si>
  <si>
    <t>1,6*38,5*0,05*4</t>
  </si>
  <si>
    <t>2*38,5*(0,05*2+0,04*2)</t>
  </si>
  <si>
    <t>1,95*38,5*(0,05*2+0,04*2)</t>
  </si>
  <si>
    <t>0,2*0,2*2*2*38,5</t>
  </si>
  <si>
    <t>643721316</t>
  </si>
  <si>
    <t>33214792</t>
  </si>
  <si>
    <t>-1854242671</t>
  </si>
  <si>
    <t>-1142004658</t>
  </si>
  <si>
    <t>173*0,6"k6,k7</t>
  </si>
  <si>
    <t>01-III - ETAPA III</t>
  </si>
  <si>
    <t>658463447</t>
  </si>
  <si>
    <t>7"obnažení zemnícího pásku</t>
  </si>
  <si>
    <t>1050297502</t>
  </si>
  <si>
    <t>-1078635299</t>
  </si>
  <si>
    <t>7*0,5"obnažení zemnícího pásku</t>
  </si>
  <si>
    <t>-446386818</t>
  </si>
  <si>
    <t>-731325394</t>
  </si>
  <si>
    <t>-1305952903</t>
  </si>
  <si>
    <t>2089921840</t>
  </si>
  <si>
    <t>-976138981</t>
  </si>
  <si>
    <t>400717797</t>
  </si>
  <si>
    <t>-1120185724</t>
  </si>
  <si>
    <t>0,83*0,63*2*2+0,45*0,63*2*2</t>
  </si>
  <si>
    <t>1,2*1,3*2*2+1,226*1,3*2*2</t>
  </si>
  <si>
    <t>2,2*1,3*2*2+1,226*1,3*2*2</t>
  </si>
  <si>
    <t>1101790436</t>
  </si>
  <si>
    <t>12*2"obnažení zemnícího pásku</t>
  </si>
  <si>
    <t>-132426861</t>
  </si>
  <si>
    <t>665263255</t>
  </si>
  <si>
    <t>578"vnitřní fasáda f9</t>
  </si>
  <si>
    <t>400"vnitřní fasáda f11</t>
  </si>
  <si>
    <t>204"vnitřní fasáda f12</t>
  </si>
  <si>
    <t>392"vnitřní fasáda f13</t>
  </si>
  <si>
    <t>557"vnitřní pohled f15</t>
  </si>
  <si>
    <t>420"západní fasáda</t>
  </si>
  <si>
    <t>1485596440</t>
  </si>
  <si>
    <t>2551*90 'Přepočtené koeficientem množství</t>
  </si>
  <si>
    <t>-314596450</t>
  </si>
  <si>
    <t>594673523</t>
  </si>
  <si>
    <t>-990527054</t>
  </si>
  <si>
    <t>-502176912</t>
  </si>
  <si>
    <t>845641314</t>
  </si>
  <si>
    <t>1329714882</t>
  </si>
  <si>
    <t>-1540158793</t>
  </si>
  <si>
    <t>-1174908853</t>
  </si>
  <si>
    <t>116*0,5"k11</t>
  </si>
  <si>
    <t>143*0,5"k6,k10</t>
  </si>
  <si>
    <t>888356559</t>
  </si>
  <si>
    <t>116*0,5"k6,k10</t>
  </si>
  <si>
    <t>1410413775</t>
  </si>
  <si>
    <t>423110286</t>
  </si>
  <si>
    <t>-2015811569</t>
  </si>
  <si>
    <t>85,19*15 'Přepočtené koeficientem množství</t>
  </si>
  <si>
    <t>-1579660648</t>
  </si>
  <si>
    <t>-142934963</t>
  </si>
  <si>
    <t>1919845410</t>
  </si>
  <si>
    <t>116*0,7*2"k11</t>
  </si>
  <si>
    <t>143*0,6*2"k6,k10</t>
  </si>
  <si>
    <t>-589452567</t>
  </si>
  <si>
    <t>333*1,1 'Přepočtené koeficientem množství</t>
  </si>
  <si>
    <t>-659390176</t>
  </si>
  <si>
    <t>1741328950</t>
  </si>
  <si>
    <t>199516053</t>
  </si>
  <si>
    <t>-1904157790</t>
  </si>
  <si>
    <t>348927127</t>
  </si>
  <si>
    <t>6"repase kom.mřížka</t>
  </si>
  <si>
    <t>2"nová kom.mřížka</t>
  </si>
  <si>
    <t>-1252903682</t>
  </si>
  <si>
    <t>751398822</t>
  </si>
  <si>
    <t>Demontáž ostatních zařízení větrací mřížky stěnové, průřezu přes 0,040 do 0,100 m2</t>
  </si>
  <si>
    <t>1534482689</t>
  </si>
  <si>
    <t>https://podminky.urs.cz/item/CS_URS_2021_02/751398822</t>
  </si>
  <si>
    <t>1857302231</t>
  </si>
  <si>
    <t>-68632220</t>
  </si>
  <si>
    <t>563"latě skladba střechy</t>
  </si>
  <si>
    <t>-1252987744</t>
  </si>
  <si>
    <t>563*1,5"kontalatě skladba střechy</t>
  </si>
  <si>
    <t>1888114172</t>
  </si>
  <si>
    <t>844,5*0,06*0,04"kontalatě</t>
  </si>
  <si>
    <t>563*3*0,06*0,04"latě skladba střechy</t>
  </si>
  <si>
    <t>6,081*1,1 'Přepočtené koeficientem množství</t>
  </si>
  <si>
    <t>387377070</t>
  </si>
  <si>
    <t>563*2"stáv.krytina</t>
  </si>
  <si>
    <t>-634276776</t>
  </si>
  <si>
    <t>71*0,4*0,022"komín.lávka</t>
  </si>
  <si>
    <t>844,5*0,06*0,04"kontralatě</t>
  </si>
  <si>
    <t>1684466068</t>
  </si>
  <si>
    <t>-2111552215</t>
  </si>
  <si>
    <t>231"vikýř</t>
  </si>
  <si>
    <t>-772898474</t>
  </si>
  <si>
    <t>-65824121</t>
  </si>
  <si>
    <t>116*2</t>
  </si>
  <si>
    <t>-684850587</t>
  </si>
  <si>
    <t>54283064</t>
  </si>
  <si>
    <t>431481456</t>
  </si>
  <si>
    <t>-265428980</t>
  </si>
  <si>
    <t>1453037472</t>
  </si>
  <si>
    <t>1,98*33"vikýř</t>
  </si>
  <si>
    <t>43280984</t>
  </si>
  <si>
    <t>0,68*116"k10</t>
  </si>
  <si>
    <t>0,78*116"k11</t>
  </si>
  <si>
    <t>346496063</t>
  </si>
  <si>
    <t>337835534</t>
  </si>
  <si>
    <t>216*2"k3</t>
  </si>
  <si>
    <t>-752322198</t>
  </si>
  <si>
    <t>14,8"k1</t>
  </si>
  <si>
    <t>Oplechování říms a ozdobných prvků z měděného plechu rovných, bez rohů mechanicky kotvené přes rš 680 mm</t>
  </si>
  <si>
    <t>2018241419</t>
  </si>
  <si>
    <t>116"k10</t>
  </si>
  <si>
    <t>612223765</t>
  </si>
  <si>
    <t>28,6"k2</t>
  </si>
  <si>
    <t>-1725991154</t>
  </si>
  <si>
    <t>2"k13</t>
  </si>
  <si>
    <t>-689762044</t>
  </si>
  <si>
    <t>116"k6</t>
  </si>
  <si>
    <t>-1795126983</t>
  </si>
  <si>
    <t>43"k4</t>
  </si>
  <si>
    <t>-843815594</t>
  </si>
  <si>
    <t>-77308329</t>
  </si>
  <si>
    <t>563"stáv.krytina</t>
  </si>
  <si>
    <t>679174514</t>
  </si>
  <si>
    <t>45383999</t>
  </si>
  <si>
    <t>563"skladba střechy</t>
  </si>
  <si>
    <t>-1390490563</t>
  </si>
  <si>
    <t>563*1,1 'Přepočtené koeficientem množství</t>
  </si>
  <si>
    <t>264572196</t>
  </si>
  <si>
    <t>563+231"ochrana krovu po obnažení</t>
  </si>
  <si>
    <t>1492502895</t>
  </si>
  <si>
    <t>794*1,1 'Přepočtené koeficientem množství</t>
  </si>
  <si>
    <t>-1679081595</t>
  </si>
  <si>
    <t>-78566355</t>
  </si>
  <si>
    <t>1062587963</t>
  </si>
  <si>
    <t>563*0,03"ztratné</t>
  </si>
  <si>
    <t>1556135190</t>
  </si>
  <si>
    <t>-222478569</t>
  </si>
  <si>
    <t>-634510143</t>
  </si>
  <si>
    <t>(0,028+0,0056+0,0039)*35,5</t>
  </si>
  <si>
    <t>1,331*1,03 'Přepočtené koeficientem množství</t>
  </si>
  <si>
    <t>-944662472</t>
  </si>
  <si>
    <t>(0,0023+0,0109)*35,5</t>
  </si>
  <si>
    <t>0,469*1,03 'Přepočtené koeficientem množství</t>
  </si>
  <si>
    <t>271277636</t>
  </si>
  <si>
    <t>(0,0079+0,0077)*35,5</t>
  </si>
  <si>
    <t>0,554*1,03 'Přepočtené koeficientem množství</t>
  </si>
  <si>
    <t>101621360</t>
  </si>
  <si>
    <t>0,006*35,5</t>
  </si>
  <si>
    <t>0,213*1,03 'Přepočtené koeficientem množství</t>
  </si>
  <si>
    <t>1433112617</t>
  </si>
  <si>
    <t>71*0,4*0,022</t>
  </si>
  <si>
    <t>-504783739</t>
  </si>
  <si>
    <t>-1397145586</t>
  </si>
  <si>
    <t>1077932730</t>
  </si>
  <si>
    <t>-1772321955</t>
  </si>
  <si>
    <t>407903920</t>
  </si>
  <si>
    <t>71*0,4*2"komín.lávka</t>
  </si>
  <si>
    <t>-1285239898</t>
  </si>
  <si>
    <t>3,14*0,1*0,6*6"komínky</t>
  </si>
  <si>
    <t>109873960</t>
  </si>
  <si>
    <t>1819327666</t>
  </si>
  <si>
    <t>170293755</t>
  </si>
  <si>
    <t>"komín.lávka</t>
  </si>
  <si>
    <t>2*2*35,5*(0,06*2+0,04*2)</t>
  </si>
  <si>
    <t>0,4*2*35,5*(0,06*2+0,04*2)</t>
  </si>
  <si>
    <t>0,28*2*(0,06*2+0,04*2)</t>
  </si>
  <si>
    <t>0,33*35,5*0,05*4</t>
  </si>
  <si>
    <t>1,6*35,5*0,05*4</t>
  </si>
  <si>
    <t>2*35,5*(0,05*2+0,04*2)</t>
  </si>
  <si>
    <t>1,95*35,5*(0,05*2+0,04*2)</t>
  </si>
  <si>
    <t>0,2*0,2*2*35,5</t>
  </si>
  <si>
    <t>0,4*0,2*2*6"repase kom.mřížek</t>
  </si>
  <si>
    <t>435745117</t>
  </si>
  <si>
    <t>-1155565191</t>
  </si>
  <si>
    <t>706160829</t>
  </si>
  <si>
    <t>-866995920</t>
  </si>
  <si>
    <t>116*0,6"k11</t>
  </si>
  <si>
    <t>116*0,6"k6</t>
  </si>
  <si>
    <t>01-IV - ETAPA IV</t>
  </si>
  <si>
    <t xml:space="preserve">    OST - Ostatní</t>
  </si>
  <si>
    <t>-1372890838</t>
  </si>
  <si>
    <t>50"obažení zemnícího pásku</t>
  </si>
  <si>
    <t>-1514220283</t>
  </si>
  <si>
    <t>-2096826521</t>
  </si>
  <si>
    <t>50*0,5"obažení zemnícího pásku</t>
  </si>
  <si>
    <t>200295016</t>
  </si>
  <si>
    <t>848288595</t>
  </si>
  <si>
    <t>-201590022</t>
  </si>
  <si>
    <t>-603097810</t>
  </si>
  <si>
    <t>1132964728</t>
  </si>
  <si>
    <t>-705256253</t>
  </si>
  <si>
    <t>1336622724</t>
  </si>
  <si>
    <t>"komín</t>
  </si>
  <si>
    <t>0,5*1,41*4*6</t>
  </si>
  <si>
    <t>0,6*1,41*4*5</t>
  </si>
  <si>
    <t>0,45*1,41*2+0,52*1,41*2</t>
  </si>
  <si>
    <t>1,1*1,41*2+0,5*1,41*2</t>
  </si>
  <si>
    <t>0,6*1,41*2+0,75*1,41*2</t>
  </si>
  <si>
    <t>1,1*1,41*2+0,6*1,41*2</t>
  </si>
  <si>
    <t>0,55*1,41*2+0,95*1,41*2</t>
  </si>
  <si>
    <t>1341967474</t>
  </si>
  <si>
    <t>167"obažení zemnícího pásku</t>
  </si>
  <si>
    <t>1549617908</t>
  </si>
  <si>
    <t>921947940</t>
  </si>
  <si>
    <t>196"východní fasáda</t>
  </si>
  <si>
    <t>1000"západní fasáda</t>
  </si>
  <si>
    <t>1144"jižní fasáda</t>
  </si>
  <si>
    <t>434"vnitřní fasáda f16</t>
  </si>
  <si>
    <t>280"vnitřní fasáda f17</t>
  </si>
  <si>
    <t>342"vnitřní fasáda f18</t>
  </si>
  <si>
    <t>879210744</t>
  </si>
  <si>
    <t>3396*90 'Přepočtené koeficientem množství</t>
  </si>
  <si>
    <t>-1266890291</t>
  </si>
  <si>
    <t>-1930312575</t>
  </si>
  <si>
    <t>239915665</t>
  </si>
  <si>
    <t>-72449261</t>
  </si>
  <si>
    <t>-520066192</t>
  </si>
  <si>
    <t>-1128635509</t>
  </si>
  <si>
    <t>-185319974</t>
  </si>
  <si>
    <t>-112779149</t>
  </si>
  <si>
    <t>146*0,5"k7,k11</t>
  </si>
  <si>
    <t>108*0,2"skladba střechy</t>
  </si>
  <si>
    <t>-1331743788</t>
  </si>
  <si>
    <t>-973566654</t>
  </si>
  <si>
    <t>1114766973</t>
  </si>
  <si>
    <t>-744931873</t>
  </si>
  <si>
    <t>145,129*14 'Přepočtené koeficientem množství</t>
  </si>
  <si>
    <t>406234221</t>
  </si>
  <si>
    <t>1579080017</t>
  </si>
  <si>
    <t>237969033</t>
  </si>
  <si>
    <t>1212509332</t>
  </si>
  <si>
    <t>108"skladba střechy</t>
  </si>
  <si>
    <t>146*0,7*2"k6,k10</t>
  </si>
  <si>
    <t>146*0,6"k7,k11</t>
  </si>
  <si>
    <t>-1006504447</t>
  </si>
  <si>
    <t>400*1,1 'Přepočtené koeficientem množství</t>
  </si>
  <si>
    <t>-1557349599</t>
  </si>
  <si>
    <t>-394453719</t>
  </si>
  <si>
    <t>-1849589475</t>
  </si>
  <si>
    <t>-1770546609</t>
  </si>
  <si>
    <t>19"pro repase</t>
  </si>
  <si>
    <t>5"nové</t>
  </si>
  <si>
    <t>1033570997</t>
  </si>
  <si>
    <t>-55721605</t>
  </si>
  <si>
    <t>826014844</t>
  </si>
  <si>
    <t>1881889415</t>
  </si>
  <si>
    <t>108*0,5"skladba střechy-bednění 50%</t>
  </si>
  <si>
    <t>-1615539305</t>
  </si>
  <si>
    <t>54*0,022</t>
  </si>
  <si>
    <t>1,188*1,1 'Přepočtené koeficientem množství</t>
  </si>
  <si>
    <t>62101786</t>
  </si>
  <si>
    <t>681488977</t>
  </si>
  <si>
    <t>444495156</t>
  </si>
  <si>
    <t>108*1,5*0,5"skladba střechy-kontralatě 50%</t>
  </si>
  <si>
    <t>542626503</t>
  </si>
  <si>
    <t>1125*0,06*0,04"kontalatě</t>
  </si>
  <si>
    <t>750*3*0,06*0,04"latě</t>
  </si>
  <si>
    <t>108*1,5*0,5*0,06*0,04"skladba střechy-kontralatě 50%</t>
  </si>
  <si>
    <t>8,294*1,1 'Přepočtené koeficientem množství</t>
  </si>
  <si>
    <t>1057928625</t>
  </si>
  <si>
    <t>750*2"stáv.krytina</t>
  </si>
  <si>
    <t>108*0,5"skladba střechy-kontralatě 50%</t>
  </si>
  <si>
    <t>-121160252</t>
  </si>
  <si>
    <t>73*0,4*0,022"kom.lávka</t>
  </si>
  <si>
    <t>750*1,5*0,06*0,04"skladba střechy-kontralatě</t>
  </si>
  <si>
    <t>750*3*0,06*0,04"skladba střechy-latě</t>
  </si>
  <si>
    <t>108*0,5*0,022"skladba střechy-bednění 50%</t>
  </si>
  <si>
    <t>108*1,5*0,5*0,06*0,04"skladba střechy kontralatě 50%</t>
  </si>
  <si>
    <t>1889836694</t>
  </si>
  <si>
    <t>-1391616388</t>
  </si>
  <si>
    <t>189"vikýř</t>
  </si>
  <si>
    <t>3756888</t>
  </si>
  <si>
    <t>598111858</t>
  </si>
  <si>
    <t>146*2+38</t>
  </si>
  <si>
    <t>703513786</t>
  </si>
  <si>
    <t>41,1+20</t>
  </si>
  <si>
    <t>251931904</t>
  </si>
  <si>
    <t>156,6+28</t>
  </si>
  <si>
    <t>-1004647585</t>
  </si>
  <si>
    <t>84+4,9</t>
  </si>
  <si>
    <t>-1286750013</t>
  </si>
  <si>
    <t>1709174030</t>
  </si>
  <si>
    <t>1712718297</t>
  </si>
  <si>
    <t>1,98*27"vikýř</t>
  </si>
  <si>
    <t>-1694060714</t>
  </si>
  <si>
    <t>0,68*146"k10</t>
  </si>
  <si>
    <t>0,78*146"k11</t>
  </si>
  <si>
    <t>0,68*38"k15</t>
  </si>
  <si>
    <t>-1111280347</t>
  </si>
  <si>
    <t>466092263</t>
  </si>
  <si>
    <t>-102330680</t>
  </si>
  <si>
    <t>232*2"k3</t>
  </si>
  <si>
    <t>1068563792</t>
  </si>
  <si>
    <t>7,4"K1</t>
  </si>
  <si>
    <t>1821930119</t>
  </si>
  <si>
    <t>20"k16</t>
  </si>
  <si>
    <t>-169004590</t>
  </si>
  <si>
    <t>41,1"K2</t>
  </si>
  <si>
    <t>-1543248968</t>
  </si>
  <si>
    <t>-1634819755</t>
  </si>
  <si>
    <t>28"k7</t>
  </si>
  <si>
    <t>1248313254</t>
  </si>
  <si>
    <t>156,6"k6</t>
  </si>
  <si>
    <t>259834059</t>
  </si>
  <si>
    <t>992684932</t>
  </si>
  <si>
    <t>-1661730204</t>
  </si>
  <si>
    <t>750"stáv.krytina</t>
  </si>
  <si>
    <t>969547661</t>
  </si>
  <si>
    <t>1497696850</t>
  </si>
  <si>
    <t>1404715023</t>
  </si>
  <si>
    <t>750+108"ochrana krovu po obnažení střechy</t>
  </si>
  <si>
    <t>1358935512</t>
  </si>
  <si>
    <t>858*1,1 'Přepočtené koeficientem množství</t>
  </si>
  <si>
    <t>-1822814416</t>
  </si>
  <si>
    <t>-294517446</t>
  </si>
  <si>
    <t>1098550147</t>
  </si>
  <si>
    <t>108*1,1 'Přepočtené koeficientem množství</t>
  </si>
  <si>
    <t>1969736022</t>
  </si>
  <si>
    <t>-1194238901</t>
  </si>
  <si>
    <t>83407514</t>
  </si>
  <si>
    <t>-2044301983</t>
  </si>
  <si>
    <t>0,028*36,5</t>
  </si>
  <si>
    <t>0,0056*36,5</t>
  </si>
  <si>
    <t>0,0028*36,5</t>
  </si>
  <si>
    <t>1,328*1,03 'Přepočtené koeficientem množství</t>
  </si>
  <si>
    <t>140979451</t>
  </si>
  <si>
    <t>0,0023*36,5</t>
  </si>
  <si>
    <t>0,0109*36,5</t>
  </si>
  <si>
    <t>0,482*1,03 'Přepočtené koeficientem množství</t>
  </si>
  <si>
    <t>-703626405</t>
  </si>
  <si>
    <t>0,0079*36,5</t>
  </si>
  <si>
    <t>0,0077*36,5</t>
  </si>
  <si>
    <t>0,569*1,03 'Přepočtené koeficientem množství</t>
  </si>
  <si>
    <t>-884173145</t>
  </si>
  <si>
    <t>0,006*36,5</t>
  </si>
  <si>
    <t>0,219*1,03 'Přepočtené koeficientem množství</t>
  </si>
  <si>
    <t>-638234221</t>
  </si>
  <si>
    <t>-2011080744</t>
  </si>
  <si>
    <t>-393106224</t>
  </si>
  <si>
    <t>-2112042571</t>
  </si>
  <si>
    <t>-219325086</t>
  </si>
  <si>
    <t>-566415600</t>
  </si>
  <si>
    <t>73*0,4*2"kom.lávka</t>
  </si>
  <si>
    <t>108*1,5*(0,06*2+0,04*2)*0,5"skladba střechy-kontralatě 50%</t>
  </si>
  <si>
    <t>108*2*0,5"skladba střechy-bednění 50%</t>
  </si>
  <si>
    <t>108*0,5*2"skladba střechy-bednění 50%</t>
  </si>
  <si>
    <t>108*1,5*0,5*(0,06*2+0,04*2)"skladba střechy-kontralatě 50%</t>
  </si>
  <si>
    <t>1625964004</t>
  </si>
  <si>
    <t>108*1,5*(0,06*2+0,04*2)*0,5"skladba střechy 50%-kontralatě</t>
  </si>
  <si>
    <t>108*2*0,5"skladba střechy bednění 50%</t>
  </si>
  <si>
    <t>1357062999</t>
  </si>
  <si>
    <t>3,14*0,1*0,6*10"komínky</t>
  </si>
  <si>
    <t>-509802009</t>
  </si>
  <si>
    <t>481857792</t>
  </si>
  <si>
    <t>-1312380899</t>
  </si>
  <si>
    <t>2*2*36,5*(0,06*2+0,04*2)</t>
  </si>
  <si>
    <t>0,4*2*36,5*(0,06*2+0,04*2)</t>
  </si>
  <si>
    <t>0,28*2*36,5*(0,06*0,04*2)</t>
  </si>
  <si>
    <t>0,33*36,5*0,05*4</t>
  </si>
  <si>
    <t>1,6*36,5*0,05*4</t>
  </si>
  <si>
    <t>2*36,5*(0,05*2+0,04*2)</t>
  </si>
  <si>
    <t>1,95*36,5*(0,05*2+0,04*2)</t>
  </si>
  <si>
    <t>0,2*0,2*2*36,5</t>
  </si>
  <si>
    <t>0,2*0,4*2*19"repase kom.mřížek</t>
  </si>
  <si>
    <t>-978907490</t>
  </si>
  <si>
    <t>2051487945</t>
  </si>
  <si>
    <t>1286131115</t>
  </si>
  <si>
    <t>1443779915</t>
  </si>
  <si>
    <t>146*0,6"k6,k10</t>
  </si>
  <si>
    <t>02 - HROMOSVOD</t>
  </si>
  <si>
    <t>02-I - ETAPA I</t>
  </si>
  <si>
    <t>Pol1</t>
  </si>
  <si>
    <t>svodový drát ALMgSi 8 mm</t>
  </si>
  <si>
    <t>1188194152</t>
  </si>
  <si>
    <t>Pol10</t>
  </si>
  <si>
    <t>podpěra jímacího vedení do fasády / obkladu</t>
  </si>
  <si>
    <t>ks</t>
  </si>
  <si>
    <t>-1576665863</t>
  </si>
  <si>
    <t>Pol11</t>
  </si>
  <si>
    <t>svorka zkušební</t>
  </si>
  <si>
    <t>-861421222</t>
  </si>
  <si>
    <t>Pol12</t>
  </si>
  <si>
    <t>ochranný úhelník včetně držáků</t>
  </si>
  <si>
    <t>1658255108</t>
  </si>
  <si>
    <t>Pol13</t>
  </si>
  <si>
    <t>jímací tyč 1,5m včetně betonového podstavce</t>
  </si>
  <si>
    <t>1413617467</t>
  </si>
  <si>
    <t>Pol14</t>
  </si>
  <si>
    <t>jímací tyč 2m včetně betonového podstavce</t>
  </si>
  <si>
    <t>-915877483</t>
  </si>
  <si>
    <t>Pol15</t>
  </si>
  <si>
    <t>antikorozní nátěr</t>
  </si>
  <si>
    <t>-438123062</t>
  </si>
  <si>
    <t>Pol16</t>
  </si>
  <si>
    <t>výstražné tabulky</t>
  </si>
  <si>
    <t>656347893</t>
  </si>
  <si>
    <t>Pol17</t>
  </si>
  <si>
    <t>pomocný elektroinstalační materiál</t>
  </si>
  <si>
    <t>-154693905</t>
  </si>
  <si>
    <t>Pol18</t>
  </si>
  <si>
    <t>dopravné + přesun</t>
  </si>
  <si>
    <t>290014451</t>
  </si>
  <si>
    <t>Pol19</t>
  </si>
  <si>
    <t>odvoz a likvidace odpadu</t>
  </si>
  <si>
    <t>1492110309</t>
  </si>
  <si>
    <t>Pol2</t>
  </si>
  <si>
    <t>svodový drát ALMgSi 10 mm</t>
  </si>
  <si>
    <t>679005819</t>
  </si>
  <si>
    <t>Pol20</t>
  </si>
  <si>
    <t>zařízení staveniště</t>
  </si>
  <si>
    <t>1807467871</t>
  </si>
  <si>
    <t>Pol21</t>
  </si>
  <si>
    <t>vedlejší náklady</t>
  </si>
  <si>
    <t>686036150</t>
  </si>
  <si>
    <t>Pol22</t>
  </si>
  <si>
    <t>dokumentace skutečného provedení</t>
  </si>
  <si>
    <t>-39993701</t>
  </si>
  <si>
    <t>Pol23</t>
  </si>
  <si>
    <t>demontáž stávajícího hromosvodu</t>
  </si>
  <si>
    <t>hod</t>
  </si>
  <si>
    <t>2631987</t>
  </si>
  <si>
    <t>Pol24</t>
  </si>
  <si>
    <t>výchozí revize</t>
  </si>
  <si>
    <t>982060597</t>
  </si>
  <si>
    <t>Pol25</t>
  </si>
  <si>
    <t>měření odporu uzemňovací soustavy</t>
  </si>
  <si>
    <t>765635763</t>
  </si>
  <si>
    <t>Pol3</t>
  </si>
  <si>
    <t>zemnící pásek 4x3,5 mm nerez</t>
  </si>
  <si>
    <t>-1637912038</t>
  </si>
  <si>
    <t>Pol4</t>
  </si>
  <si>
    <t>podpěra vedení na střechu</t>
  </si>
  <si>
    <t>57311093</t>
  </si>
  <si>
    <t>Pol5</t>
  </si>
  <si>
    <t>svorky okapová SO nerez</t>
  </si>
  <si>
    <t>531276482</t>
  </si>
  <si>
    <t>Pol6</t>
  </si>
  <si>
    <t>svorky křížová SK ALMgSi</t>
  </si>
  <si>
    <t>-944418717</t>
  </si>
  <si>
    <t>Pol7</t>
  </si>
  <si>
    <t>svorky propojovací SP ALMgSi</t>
  </si>
  <si>
    <t>2038407120</t>
  </si>
  <si>
    <t>Pol8</t>
  </si>
  <si>
    <t>svorky spojovací SS ALMgSi</t>
  </si>
  <si>
    <t>1703903160</t>
  </si>
  <si>
    <t>Pol9</t>
  </si>
  <si>
    <t>svorky pásek - drát SR3 nerez</t>
  </si>
  <si>
    <t>-186951853</t>
  </si>
  <si>
    <t>02-II - ETAPA II</t>
  </si>
  <si>
    <t>Pol26</t>
  </si>
  <si>
    <t>Pol27</t>
  </si>
  <si>
    <t>Pol28</t>
  </si>
  <si>
    <t>Pol29</t>
  </si>
  <si>
    <t>02-III - ETAPA III</t>
  </si>
  <si>
    <t>Pol30</t>
  </si>
  <si>
    <t>Pol31</t>
  </si>
  <si>
    <t>Pol32</t>
  </si>
  <si>
    <t>Pol33</t>
  </si>
  <si>
    <t>Pol34</t>
  </si>
  <si>
    <t>02-IV - ETAPA IV</t>
  </si>
  <si>
    <t>Pol35</t>
  </si>
  <si>
    <t>Pol36</t>
  </si>
  <si>
    <t>Pol37</t>
  </si>
  <si>
    <t>Pol38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</si>
  <si>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</si>
  <si>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</si>
  <si>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</si>
  <si>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</si>
  <si>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</si>
  <si>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</si>
  <si>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</si>
  <si>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</si>
  <si>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</si>
  <si>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</si>
  <si>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D+M záchytného systému na střeše</t>
  </si>
  <si>
    <t>-321038318</t>
  </si>
  <si>
    <t>Vedlejší rozpočtové náklady</t>
  </si>
  <si>
    <t>VRN1</t>
  </si>
  <si>
    <t>Průzkumné, geodetické a projektové práce</t>
  </si>
  <si>
    <t>011534000</t>
  </si>
  <si>
    <t>Umělecko-historický průzkum</t>
  </si>
  <si>
    <t>1024</t>
  </si>
  <si>
    <t>1175608277</t>
  </si>
  <si>
    <t>https://podminky.urs.cz/item/CS_URS_2021_02/011534000</t>
  </si>
  <si>
    <t>013254000</t>
  </si>
  <si>
    <t>Dokumentace skutečného provedení stavby</t>
  </si>
  <si>
    <t>-1170478097</t>
  </si>
  <si>
    <t>https://podminky.urs.cz/item/CS_URS_2021_02/013254000</t>
  </si>
  <si>
    <t>013274000</t>
  </si>
  <si>
    <t>Pasportizace objektu před započetím prací</t>
  </si>
  <si>
    <t>663794620</t>
  </si>
  <si>
    <t>https://podminky.urs.cz/item/CS_URS_2021_02/013274000</t>
  </si>
  <si>
    <t>013284000</t>
  </si>
  <si>
    <t>Pasportizace objektu po provedení prací</t>
  </si>
  <si>
    <t>399585969</t>
  </si>
  <si>
    <t>https://podminky.urs.cz/item/CS_URS_2021_02/013284000</t>
  </si>
  <si>
    <t>013324000</t>
  </si>
  <si>
    <t>Nabídkový rozpočet</t>
  </si>
  <si>
    <t>-1582331489</t>
  </si>
  <si>
    <t>https://podminky.urs.cz/item/CS_URS_2021_02/013324000</t>
  </si>
  <si>
    <t>VRN3</t>
  </si>
  <si>
    <t>Zařízení staveniště</t>
  </si>
  <si>
    <t>030001000</t>
  </si>
  <si>
    <t>-1454594848</t>
  </si>
  <si>
    <t>https://podminky.urs.cz/item/CS_URS_2021_02/030001000</t>
  </si>
  <si>
    <t>VRN4</t>
  </si>
  <si>
    <t>Inženýrská činnost</t>
  </si>
  <si>
    <t>045002000</t>
  </si>
  <si>
    <t>Kompletační a koordinační činnost</t>
  </si>
  <si>
    <t>-1115379007</t>
  </si>
  <si>
    <t>https://podminky.urs.cz/item/CS_URS_2021_02/045002000</t>
  </si>
  <si>
    <t>VRN5</t>
  </si>
  <si>
    <t>Finanční náklady</t>
  </si>
  <si>
    <t>052203000</t>
  </si>
  <si>
    <t>Rezerva dodavatele</t>
  </si>
  <si>
    <t>1221707482</t>
  </si>
  <si>
    <t>https://podminky.urs.cz/item/CS_URS_2021_02/052203000</t>
  </si>
  <si>
    <t>VRN6</t>
  </si>
  <si>
    <t>Územní vlivy</t>
  </si>
  <si>
    <t>062002000</t>
  </si>
  <si>
    <t>Ztížené dopravní podmínky</t>
  </si>
  <si>
    <t>-747930298</t>
  </si>
  <si>
    <t>https://podminky.urs.cz/item/CS_URS_2021_02/062002000</t>
  </si>
  <si>
    <t>063303000</t>
  </si>
  <si>
    <t>Práce ve výškách, v hloubkách</t>
  </si>
  <si>
    <t>-492389608</t>
  </si>
  <si>
    <t>https://podminky.urs.cz/item/CS_URS_2021_02/063303000</t>
  </si>
  <si>
    <t>065002000</t>
  </si>
  <si>
    <t>Mimostaveništní doprava materiálů</t>
  </si>
  <si>
    <t>725646089</t>
  </si>
  <si>
    <t>https://podminky.urs.cz/item/CS_URS_2021_02/065002000</t>
  </si>
  <si>
    <t>VRN7</t>
  </si>
  <si>
    <t>Provozní vlivy</t>
  </si>
  <si>
    <t>071103000</t>
  </si>
  <si>
    <t>Provoz investora</t>
  </si>
  <si>
    <t>-115664055</t>
  </si>
  <si>
    <t>https://podminky.urs.cz/item/CS_URS_2021_02/071103000</t>
  </si>
  <si>
    <t>VRN8</t>
  </si>
  <si>
    <t>Přesun stavebních kapacit</t>
  </si>
  <si>
    <t>081002000</t>
  </si>
  <si>
    <t>Doprava zaměstnanců</t>
  </si>
  <si>
    <t>722160829</t>
  </si>
  <si>
    <t>https://podminky.urs.cz/item/CS_URS_2021_02/081002000</t>
  </si>
  <si>
    <t>VRN9</t>
  </si>
  <si>
    <t>Ostatní náklady</t>
  </si>
  <si>
    <t>091404000</t>
  </si>
  <si>
    <t>Práce na památkovém objektu</t>
  </si>
  <si>
    <t>966724299</t>
  </si>
  <si>
    <t>https://podminky.urs.cz/item/CS_URS_2021_02/091404000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</si>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</sst>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23" xfId="0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3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534000" TargetMode="External" /><Relationship Id="rId2" Type="http://schemas.openxmlformats.org/officeDocument/2006/relationships/hyperlink" Target="https://podminky.urs.cz/item/CS_URS_2021_02/013254000" TargetMode="External" /><Relationship Id="rId3" Type="http://schemas.openxmlformats.org/officeDocument/2006/relationships/hyperlink" Target="https://podminky.urs.cz/item/CS_URS_2021_02/013274000" TargetMode="External" /><Relationship Id="rId4" Type="http://schemas.openxmlformats.org/officeDocument/2006/relationships/hyperlink" Target="https://podminky.urs.cz/item/CS_URS_2021_02/013284000" TargetMode="External" /><Relationship Id="rId5" Type="http://schemas.openxmlformats.org/officeDocument/2006/relationships/hyperlink" Target="https://podminky.urs.cz/item/CS_URS_2021_02/013324000" TargetMode="External" /><Relationship Id="rId6" Type="http://schemas.openxmlformats.org/officeDocument/2006/relationships/hyperlink" Target="https://podminky.urs.cz/item/CS_URS_2021_02/030001000" TargetMode="External" /><Relationship Id="rId7" Type="http://schemas.openxmlformats.org/officeDocument/2006/relationships/hyperlink" Target="https://podminky.urs.cz/item/CS_URS_2021_02/045002000" TargetMode="External" /><Relationship Id="rId8" Type="http://schemas.openxmlformats.org/officeDocument/2006/relationships/hyperlink" Target="https://podminky.urs.cz/item/CS_URS_2021_02/052203000" TargetMode="External" /><Relationship Id="rId9" Type="http://schemas.openxmlformats.org/officeDocument/2006/relationships/hyperlink" Target="https://podminky.urs.cz/item/CS_URS_2021_02/062002000" TargetMode="External" /><Relationship Id="rId10" Type="http://schemas.openxmlformats.org/officeDocument/2006/relationships/hyperlink" Target="https://podminky.urs.cz/item/CS_URS_2021_02/063303000" TargetMode="External" /><Relationship Id="rId11" Type="http://schemas.openxmlformats.org/officeDocument/2006/relationships/hyperlink" Target="https://podminky.urs.cz/item/CS_URS_2021_02/065002000" TargetMode="External" /><Relationship Id="rId12" Type="http://schemas.openxmlformats.org/officeDocument/2006/relationships/hyperlink" Target="https://podminky.urs.cz/item/CS_URS_2021_02/071103000" TargetMode="External" /><Relationship Id="rId13" Type="http://schemas.openxmlformats.org/officeDocument/2006/relationships/hyperlink" Target="https://podminky.urs.cz/item/CS_URS_2021_02/081002000" TargetMode="External" /><Relationship Id="rId14" Type="http://schemas.openxmlformats.org/officeDocument/2006/relationships/hyperlink" Target="https://podminky.urs.cz/item/CS_URS_2021_02/091404000" TargetMode="External" /><Relationship Id="rId1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23" TargetMode="External" /><Relationship Id="rId2" Type="http://schemas.openxmlformats.org/officeDocument/2006/relationships/hyperlink" Target="https://podminky.urs.cz/item/CS_URS_2021_02/113107143" TargetMode="External" /><Relationship Id="rId3" Type="http://schemas.openxmlformats.org/officeDocument/2006/relationships/hyperlink" Target="https://podminky.urs.cz/item/CS_URS_2021_02/132212111" TargetMode="External" /><Relationship Id="rId4" Type="http://schemas.openxmlformats.org/officeDocument/2006/relationships/hyperlink" Target="https://podminky.urs.cz/item/CS_URS_2021_02/174211101" TargetMode="External" /><Relationship Id="rId5" Type="http://schemas.openxmlformats.org/officeDocument/2006/relationships/hyperlink" Target="https://podminky.urs.cz/item/CS_URS_2021_02/564871116" TargetMode="External" /><Relationship Id="rId6" Type="http://schemas.openxmlformats.org/officeDocument/2006/relationships/hyperlink" Target="https://podminky.urs.cz/item/CS_URS_2021_02/565155101" TargetMode="External" /><Relationship Id="rId7" Type="http://schemas.openxmlformats.org/officeDocument/2006/relationships/hyperlink" Target="https://podminky.urs.cz/item/CS_URS_2021_02/573111111" TargetMode="External" /><Relationship Id="rId8" Type="http://schemas.openxmlformats.org/officeDocument/2006/relationships/hyperlink" Target="https://podminky.urs.cz/item/CS_URS_2021_02/573211109" TargetMode="External" /><Relationship Id="rId9" Type="http://schemas.openxmlformats.org/officeDocument/2006/relationships/hyperlink" Target="https://podminky.urs.cz/item/CS_URS_2021_02/577134111" TargetMode="External" /><Relationship Id="rId10" Type="http://schemas.openxmlformats.org/officeDocument/2006/relationships/hyperlink" Target="https://podminky.urs.cz/item/CS_URS_2021_02/623631001" TargetMode="External" /><Relationship Id="rId11" Type="http://schemas.openxmlformats.org/officeDocument/2006/relationships/hyperlink" Target="https://podminky.urs.cz/item/CS_URS_2021_02/919121122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41121113" TargetMode="External" /><Relationship Id="rId14" Type="http://schemas.openxmlformats.org/officeDocument/2006/relationships/hyperlink" Target="https://podminky.urs.cz/item/CS_URS_2021_02/941121213" TargetMode="External" /><Relationship Id="rId15" Type="http://schemas.openxmlformats.org/officeDocument/2006/relationships/hyperlink" Target="https://podminky.urs.cz/item/CS_URS_2021_02/941121813" TargetMode="External" /><Relationship Id="rId16" Type="http://schemas.openxmlformats.org/officeDocument/2006/relationships/hyperlink" Target="https://podminky.urs.cz/item/CS_URS_2021_02/944511111" TargetMode="External" /><Relationship Id="rId17" Type="http://schemas.openxmlformats.org/officeDocument/2006/relationships/hyperlink" Target="https://podminky.urs.cz/item/CS_URS_2021_02/944511211" TargetMode="External" /><Relationship Id="rId18" Type="http://schemas.openxmlformats.org/officeDocument/2006/relationships/hyperlink" Target="https://podminky.urs.cz/item/CS_URS_2021_02/944511811" TargetMode="External" /><Relationship Id="rId19" Type="http://schemas.openxmlformats.org/officeDocument/2006/relationships/hyperlink" Target="https://podminky.urs.cz/item/CS_URS_2021_02/945231111" TargetMode="External" /><Relationship Id="rId20" Type="http://schemas.openxmlformats.org/officeDocument/2006/relationships/hyperlink" Target="https://podminky.urs.cz/item/CS_URS_2021_02/949101111" TargetMode="External" /><Relationship Id="rId21" Type="http://schemas.openxmlformats.org/officeDocument/2006/relationships/hyperlink" Target="https://podminky.urs.cz/item/CS_URS_2021_02/978023471" TargetMode="External" /><Relationship Id="rId22" Type="http://schemas.openxmlformats.org/officeDocument/2006/relationships/hyperlink" Target="https://podminky.urs.cz/item/CS_URS_2021_02/985131111" TargetMode="External" /><Relationship Id="rId23" Type="http://schemas.openxmlformats.org/officeDocument/2006/relationships/hyperlink" Target="https://podminky.urs.cz/item/CS_URS_2021_02/985311111" TargetMode="External" /><Relationship Id="rId24" Type="http://schemas.openxmlformats.org/officeDocument/2006/relationships/hyperlink" Target="https://podminky.urs.cz/item/CS_URS_2021_02/997013120" TargetMode="External" /><Relationship Id="rId25" Type="http://schemas.openxmlformats.org/officeDocument/2006/relationships/hyperlink" Target="https://podminky.urs.cz/item/CS_URS_2021_02/997013501" TargetMode="External" /><Relationship Id="rId26" Type="http://schemas.openxmlformats.org/officeDocument/2006/relationships/hyperlink" Target="https://podminky.urs.cz/item/CS_URS_2021_02/997013509" TargetMode="External" /><Relationship Id="rId27" Type="http://schemas.openxmlformats.org/officeDocument/2006/relationships/hyperlink" Target="https://podminky.urs.cz/item/CS_URS_2021_02/997013609" TargetMode="External" /><Relationship Id="rId28" Type="http://schemas.openxmlformats.org/officeDocument/2006/relationships/hyperlink" Target="https://podminky.urs.cz/item/CS_URS_2021_02/998011004" TargetMode="External" /><Relationship Id="rId29" Type="http://schemas.openxmlformats.org/officeDocument/2006/relationships/hyperlink" Target="https://podminky.urs.cz/item/CS_URS_2021_02/712400845" TargetMode="External" /><Relationship Id="rId30" Type="http://schemas.openxmlformats.org/officeDocument/2006/relationships/hyperlink" Target="https://podminky.urs.cz/item/CS_URS_2021_02/712431111" TargetMode="External" /><Relationship Id="rId31" Type="http://schemas.openxmlformats.org/officeDocument/2006/relationships/hyperlink" Target="https://podminky.urs.cz/item/CS_URS_2021_02/62853010" TargetMode="External" /><Relationship Id="rId32" Type="http://schemas.openxmlformats.org/officeDocument/2006/relationships/hyperlink" Target="https://podminky.urs.cz/item/CS_URS_2021_02/998712104" TargetMode="External" /><Relationship Id="rId33" Type="http://schemas.openxmlformats.org/officeDocument/2006/relationships/hyperlink" Target="https://podminky.urs.cz/item/CS_URS_2021_02/998721204" TargetMode="External" /><Relationship Id="rId34" Type="http://schemas.openxmlformats.org/officeDocument/2006/relationships/hyperlink" Target="https://podminky.urs.cz/item/CS_URS_2021_02/751398022" TargetMode="External" /><Relationship Id="rId35" Type="http://schemas.openxmlformats.org/officeDocument/2006/relationships/hyperlink" Target="https://podminky.urs.cz/item/CS_URS_2021_02/42972306" TargetMode="External" /><Relationship Id="rId36" Type="http://schemas.openxmlformats.org/officeDocument/2006/relationships/hyperlink" Target="https://podminky.urs.cz/item/CS_URS_2021_02/751398832" TargetMode="External" /><Relationship Id="rId37" Type="http://schemas.openxmlformats.org/officeDocument/2006/relationships/hyperlink" Target="https://podminky.urs.cz/item/CS_URS_2021_02/751721121" TargetMode="External" /><Relationship Id="rId38" Type="http://schemas.openxmlformats.org/officeDocument/2006/relationships/hyperlink" Target="https://podminky.urs.cz/item/CS_URS_2021_02/751721821" TargetMode="External" /><Relationship Id="rId39" Type="http://schemas.openxmlformats.org/officeDocument/2006/relationships/hyperlink" Target="https://podminky.urs.cz/item/CS_URS_2021_02/998751203" TargetMode="External" /><Relationship Id="rId40" Type="http://schemas.openxmlformats.org/officeDocument/2006/relationships/hyperlink" Target="https://podminky.urs.cz/item/CS_URS_2021_02/762341210" TargetMode="External" /><Relationship Id="rId41" Type="http://schemas.openxmlformats.org/officeDocument/2006/relationships/hyperlink" Target="https://podminky.urs.cz/item/CS_URS_2021_02/60515111" TargetMode="External" /><Relationship Id="rId42" Type="http://schemas.openxmlformats.org/officeDocument/2006/relationships/hyperlink" Target="https://podminky.urs.cz/item/CS_URS_2021_02/762341811" TargetMode="External" /><Relationship Id="rId43" Type="http://schemas.openxmlformats.org/officeDocument/2006/relationships/hyperlink" Target="https://podminky.urs.cz/item/CS_URS_2021_02/762342511" TargetMode="External" /><Relationship Id="rId44" Type="http://schemas.openxmlformats.org/officeDocument/2006/relationships/hyperlink" Target="https://podminky.urs.cz/item/CS_URS_2021_02/60514114" TargetMode="External" /><Relationship Id="rId45" Type="http://schemas.openxmlformats.org/officeDocument/2006/relationships/hyperlink" Target="https://podminky.urs.cz/item/CS_URS_2021_02/762342812" TargetMode="External" /><Relationship Id="rId46" Type="http://schemas.openxmlformats.org/officeDocument/2006/relationships/hyperlink" Target="https://podminky.urs.cz/item/CS_URS_2021_02/762361312" TargetMode="External" /><Relationship Id="rId47" Type="http://schemas.openxmlformats.org/officeDocument/2006/relationships/hyperlink" Target="https://podminky.urs.cz/item/CS_URS_2021_02/762395000" TargetMode="External" /><Relationship Id="rId48" Type="http://schemas.openxmlformats.org/officeDocument/2006/relationships/hyperlink" Target="https://podminky.urs.cz/item/CS_URS_2021_02/998762104" TargetMode="External" /><Relationship Id="rId49" Type="http://schemas.openxmlformats.org/officeDocument/2006/relationships/hyperlink" Target="https://podminky.urs.cz/item/CS_URS_2021_02/764001821" TargetMode="External" /><Relationship Id="rId50" Type="http://schemas.openxmlformats.org/officeDocument/2006/relationships/hyperlink" Target="https://podminky.urs.cz/item/CS_URS_2021_02/764001891" TargetMode="External" /><Relationship Id="rId51" Type="http://schemas.openxmlformats.org/officeDocument/2006/relationships/hyperlink" Target="https://podminky.urs.cz/item/CS_URS_2021_02/764002841" TargetMode="External" /><Relationship Id="rId52" Type="http://schemas.openxmlformats.org/officeDocument/2006/relationships/hyperlink" Target="https://podminky.urs.cz/item/CS_URS_2021_02/764002861" TargetMode="External" /><Relationship Id="rId53" Type="http://schemas.openxmlformats.org/officeDocument/2006/relationships/hyperlink" Target="https://podminky.urs.cz/item/CS_URS_2021_02/764002871" TargetMode="External" /><Relationship Id="rId54" Type="http://schemas.openxmlformats.org/officeDocument/2006/relationships/hyperlink" Target="https://podminky.urs.cz/item/CS_URS_2021_02/764004801" TargetMode="External" /><Relationship Id="rId55" Type="http://schemas.openxmlformats.org/officeDocument/2006/relationships/hyperlink" Target="https://podminky.urs.cz/item/CS_URS_2021_02/764004811" TargetMode="External" /><Relationship Id="rId56" Type="http://schemas.openxmlformats.org/officeDocument/2006/relationships/hyperlink" Target="https://podminky.urs.cz/item/CS_URS_2021_02/764004821" TargetMode="External" /><Relationship Id="rId57" Type="http://schemas.openxmlformats.org/officeDocument/2006/relationships/hyperlink" Target="https://podminky.urs.cz/item/CS_URS_2021_02/764004861" TargetMode="External" /><Relationship Id="rId58" Type="http://schemas.openxmlformats.org/officeDocument/2006/relationships/hyperlink" Target="https://podminky.urs.cz/item/CS_URS_2021_02/764131401" TargetMode="External" /><Relationship Id="rId59" Type="http://schemas.openxmlformats.org/officeDocument/2006/relationships/hyperlink" Target="https://podminky.urs.cz/item/CS_URS_2021_02/764131403" TargetMode="External" /><Relationship Id="rId60" Type="http://schemas.openxmlformats.org/officeDocument/2006/relationships/hyperlink" Target="https://podminky.urs.cz/item/CS_URS_2021_02/764236401" TargetMode="External" /><Relationship Id="rId61" Type="http://schemas.openxmlformats.org/officeDocument/2006/relationships/hyperlink" Target="https://podminky.urs.cz/item/CS_URS_2021_02/764238411" TargetMode="External" /><Relationship Id="rId62" Type="http://schemas.openxmlformats.org/officeDocument/2006/relationships/hyperlink" Target="https://podminky.urs.cz/item/CS_URS_2021_02/764331403" TargetMode="External" /><Relationship Id="rId63" Type="http://schemas.openxmlformats.org/officeDocument/2006/relationships/hyperlink" Target="https://podminky.urs.cz/item/CS_URS_2021_02/764334412" TargetMode="External" /><Relationship Id="rId64" Type="http://schemas.openxmlformats.org/officeDocument/2006/relationships/hyperlink" Target="https://podminky.urs.cz/item/CS_URS_2021_02/764531403" TargetMode="External" /><Relationship Id="rId65" Type="http://schemas.openxmlformats.org/officeDocument/2006/relationships/hyperlink" Target="https://podminky.urs.cz/item/CS_URS_2021_02/764538402" TargetMode="External" /><Relationship Id="rId66" Type="http://schemas.openxmlformats.org/officeDocument/2006/relationships/hyperlink" Target="https://podminky.urs.cz/item/CS_URS_2021_02/764538422" TargetMode="External" /><Relationship Id="rId67" Type="http://schemas.openxmlformats.org/officeDocument/2006/relationships/hyperlink" Target="https://podminky.urs.cz/item/CS_URS_2021_02/998764104" TargetMode="External" /><Relationship Id="rId68" Type="http://schemas.openxmlformats.org/officeDocument/2006/relationships/hyperlink" Target="https://podminky.urs.cz/item/CS_URS_2021_02/765191013" TargetMode="External" /><Relationship Id="rId69" Type="http://schemas.openxmlformats.org/officeDocument/2006/relationships/hyperlink" Target="https://podminky.urs.cz/item/CS_URS_2021_02/28329042" TargetMode="External" /><Relationship Id="rId70" Type="http://schemas.openxmlformats.org/officeDocument/2006/relationships/hyperlink" Target="https://podminky.urs.cz/item/CS_URS_2021_02/765191901" TargetMode="External" /><Relationship Id="rId71" Type="http://schemas.openxmlformats.org/officeDocument/2006/relationships/hyperlink" Target="https://podminky.urs.cz/item/CS_URS_2021_02/765193001" TargetMode="External" /><Relationship Id="rId72" Type="http://schemas.openxmlformats.org/officeDocument/2006/relationships/hyperlink" Target="https://podminky.urs.cz/item/CS_URS_2021_02/28329043" TargetMode="External" /><Relationship Id="rId73" Type="http://schemas.openxmlformats.org/officeDocument/2006/relationships/hyperlink" Target="https://podminky.urs.cz/item/CS_URS_2021_02/998765104" TargetMode="External" /><Relationship Id="rId74" Type="http://schemas.openxmlformats.org/officeDocument/2006/relationships/hyperlink" Target="https://podminky.urs.cz/item/CS_URS_2021_02/767833802" TargetMode="External" /><Relationship Id="rId75" Type="http://schemas.openxmlformats.org/officeDocument/2006/relationships/hyperlink" Target="https://podminky.urs.cz/item/CS_URS_2021_02/767851104" TargetMode="External" /><Relationship Id="rId76" Type="http://schemas.openxmlformats.org/officeDocument/2006/relationships/hyperlink" Target="https://podminky.urs.cz/item/CS_URS_2021_02/14550256" TargetMode="External" /><Relationship Id="rId77" Type="http://schemas.openxmlformats.org/officeDocument/2006/relationships/hyperlink" Target="https://podminky.urs.cz/item/CS_URS_2021_02/14550250" TargetMode="External" /><Relationship Id="rId78" Type="http://schemas.openxmlformats.org/officeDocument/2006/relationships/hyperlink" Target="https://podminky.urs.cz/item/CS_URS_2021_02/14550144" TargetMode="External" /><Relationship Id="rId79" Type="http://schemas.openxmlformats.org/officeDocument/2006/relationships/hyperlink" Target="https://podminky.urs.cz/item/CS_URS_2021_02/13611248" TargetMode="External" /><Relationship Id="rId80" Type="http://schemas.openxmlformats.org/officeDocument/2006/relationships/hyperlink" Target="https://podminky.urs.cz/item/CS_URS_2021_02/60511109" TargetMode="External" /><Relationship Id="rId81" Type="http://schemas.openxmlformats.org/officeDocument/2006/relationships/hyperlink" Target="https://podminky.urs.cz/item/CS_URS_2021_02/767851803" TargetMode="External" /><Relationship Id="rId82" Type="http://schemas.openxmlformats.org/officeDocument/2006/relationships/hyperlink" Target="https://podminky.urs.cz/item/CS_URS_2021_02/767861010" TargetMode="External" /><Relationship Id="rId83" Type="http://schemas.openxmlformats.org/officeDocument/2006/relationships/hyperlink" Target="https://podminky.urs.cz/item/CS_URS_2021_02/998767204" TargetMode="External" /><Relationship Id="rId84" Type="http://schemas.openxmlformats.org/officeDocument/2006/relationships/hyperlink" Target="https://podminky.urs.cz/item/CS_URS_2021_02/783213021" TargetMode="External" /><Relationship Id="rId85" Type="http://schemas.openxmlformats.org/officeDocument/2006/relationships/hyperlink" Target="https://podminky.urs.cz/item/CS_URS_2021_02/783213121" TargetMode="External" /><Relationship Id="rId86" Type="http://schemas.openxmlformats.org/officeDocument/2006/relationships/hyperlink" Target="https://podminky.urs.cz/item/CS_URS_2021_02/783306801" TargetMode="External" /><Relationship Id="rId87" Type="http://schemas.openxmlformats.org/officeDocument/2006/relationships/hyperlink" Target="https://podminky.urs.cz/item/CS_URS_2021_02/783314101" TargetMode="External" /><Relationship Id="rId88" Type="http://schemas.openxmlformats.org/officeDocument/2006/relationships/hyperlink" Target="https://podminky.urs.cz/item/CS_URS_2021_02/783317101" TargetMode="External" /><Relationship Id="rId89" Type="http://schemas.openxmlformats.org/officeDocument/2006/relationships/hyperlink" Target="https://podminky.urs.cz/item/CS_URS_2021_02/789321211" TargetMode="External" /><Relationship Id="rId90" Type="http://schemas.openxmlformats.org/officeDocument/2006/relationships/hyperlink" Target="https://podminky.urs.cz/item/CS_URS_2021_02/789321221" TargetMode="External" /><Relationship Id="rId91" Type="http://schemas.openxmlformats.org/officeDocument/2006/relationships/hyperlink" Target="https://podminky.urs.cz/item/CS_URS_2021_02/789421212" TargetMode="External" /><Relationship Id="rId9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23" TargetMode="External" /><Relationship Id="rId2" Type="http://schemas.openxmlformats.org/officeDocument/2006/relationships/hyperlink" Target="https://podminky.urs.cz/item/CS_URS_2021_02/113107143" TargetMode="External" /><Relationship Id="rId3" Type="http://schemas.openxmlformats.org/officeDocument/2006/relationships/hyperlink" Target="https://podminky.urs.cz/item/CS_URS_2021_02/132212111" TargetMode="External" /><Relationship Id="rId4" Type="http://schemas.openxmlformats.org/officeDocument/2006/relationships/hyperlink" Target="https://podminky.urs.cz/item/CS_URS_2021_02/174211101" TargetMode="External" /><Relationship Id="rId5" Type="http://schemas.openxmlformats.org/officeDocument/2006/relationships/hyperlink" Target="https://podminky.urs.cz/item/CS_URS_2021_02/564871116" TargetMode="External" /><Relationship Id="rId6" Type="http://schemas.openxmlformats.org/officeDocument/2006/relationships/hyperlink" Target="https://podminky.urs.cz/item/CS_URS_2021_02/565155101" TargetMode="External" /><Relationship Id="rId7" Type="http://schemas.openxmlformats.org/officeDocument/2006/relationships/hyperlink" Target="https://podminky.urs.cz/item/CS_URS_2021_02/573111111" TargetMode="External" /><Relationship Id="rId8" Type="http://schemas.openxmlformats.org/officeDocument/2006/relationships/hyperlink" Target="https://podminky.urs.cz/item/CS_URS_2021_02/573211109" TargetMode="External" /><Relationship Id="rId9" Type="http://schemas.openxmlformats.org/officeDocument/2006/relationships/hyperlink" Target="https://podminky.urs.cz/item/CS_URS_2021_02/577134111" TargetMode="External" /><Relationship Id="rId10" Type="http://schemas.openxmlformats.org/officeDocument/2006/relationships/hyperlink" Target="https://podminky.urs.cz/item/CS_URS_2021_02/623631001" TargetMode="External" /><Relationship Id="rId11" Type="http://schemas.openxmlformats.org/officeDocument/2006/relationships/hyperlink" Target="https://podminky.urs.cz/item/CS_URS_2021_02/919121122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41121113" TargetMode="External" /><Relationship Id="rId14" Type="http://schemas.openxmlformats.org/officeDocument/2006/relationships/hyperlink" Target="https://podminky.urs.cz/item/CS_URS_2021_02/941121213" TargetMode="External" /><Relationship Id="rId15" Type="http://schemas.openxmlformats.org/officeDocument/2006/relationships/hyperlink" Target="https://podminky.urs.cz/item/CS_URS_2021_02/941121813" TargetMode="External" /><Relationship Id="rId16" Type="http://schemas.openxmlformats.org/officeDocument/2006/relationships/hyperlink" Target="https://podminky.urs.cz/item/CS_URS_2021_02/944511111" TargetMode="External" /><Relationship Id="rId17" Type="http://schemas.openxmlformats.org/officeDocument/2006/relationships/hyperlink" Target="https://podminky.urs.cz/item/CS_URS_2021_02/944511211" TargetMode="External" /><Relationship Id="rId18" Type="http://schemas.openxmlformats.org/officeDocument/2006/relationships/hyperlink" Target="https://podminky.urs.cz/item/CS_URS_2021_02/944511811" TargetMode="External" /><Relationship Id="rId19" Type="http://schemas.openxmlformats.org/officeDocument/2006/relationships/hyperlink" Target="https://podminky.urs.cz/item/CS_URS_2021_02/945231111" TargetMode="External" /><Relationship Id="rId20" Type="http://schemas.openxmlformats.org/officeDocument/2006/relationships/hyperlink" Target="https://podminky.urs.cz/item/CS_URS_2021_02/949101111" TargetMode="External" /><Relationship Id="rId21" Type="http://schemas.openxmlformats.org/officeDocument/2006/relationships/hyperlink" Target="https://podminky.urs.cz/item/CS_URS_2021_02/978023471" TargetMode="External" /><Relationship Id="rId22" Type="http://schemas.openxmlformats.org/officeDocument/2006/relationships/hyperlink" Target="https://podminky.urs.cz/item/CS_URS_2021_02/985131111" TargetMode="External" /><Relationship Id="rId23" Type="http://schemas.openxmlformats.org/officeDocument/2006/relationships/hyperlink" Target="https://podminky.urs.cz/item/CS_URS_2021_02/985311111" TargetMode="External" /><Relationship Id="rId24" Type="http://schemas.openxmlformats.org/officeDocument/2006/relationships/hyperlink" Target="https://podminky.urs.cz/item/CS_URS_2021_02/997013120" TargetMode="External" /><Relationship Id="rId25" Type="http://schemas.openxmlformats.org/officeDocument/2006/relationships/hyperlink" Target="https://podminky.urs.cz/item/CS_URS_2021_02/997013501" TargetMode="External" /><Relationship Id="rId26" Type="http://schemas.openxmlformats.org/officeDocument/2006/relationships/hyperlink" Target="https://podminky.urs.cz/item/CS_URS_2021_02/997013509" TargetMode="External" /><Relationship Id="rId27" Type="http://schemas.openxmlformats.org/officeDocument/2006/relationships/hyperlink" Target="https://podminky.urs.cz/item/CS_URS_2021_02/997013609" TargetMode="External" /><Relationship Id="rId28" Type="http://schemas.openxmlformats.org/officeDocument/2006/relationships/hyperlink" Target="https://podminky.urs.cz/item/CS_URS_2021_02/998011004" TargetMode="External" /><Relationship Id="rId29" Type="http://schemas.openxmlformats.org/officeDocument/2006/relationships/hyperlink" Target="https://podminky.urs.cz/item/CS_URS_2021_02/712400845" TargetMode="External" /><Relationship Id="rId30" Type="http://schemas.openxmlformats.org/officeDocument/2006/relationships/hyperlink" Target="https://podminky.urs.cz/item/CS_URS_2021_02/712431111" TargetMode="External" /><Relationship Id="rId31" Type="http://schemas.openxmlformats.org/officeDocument/2006/relationships/hyperlink" Target="https://podminky.urs.cz/item/CS_URS_2021_02/62853010" TargetMode="External" /><Relationship Id="rId32" Type="http://schemas.openxmlformats.org/officeDocument/2006/relationships/hyperlink" Target="https://podminky.urs.cz/item/CS_URS_2021_02/998712104" TargetMode="External" /><Relationship Id="rId33" Type="http://schemas.openxmlformats.org/officeDocument/2006/relationships/hyperlink" Target="https://podminky.urs.cz/item/CS_URS_2021_02/998721204" TargetMode="External" /><Relationship Id="rId34" Type="http://schemas.openxmlformats.org/officeDocument/2006/relationships/hyperlink" Target="https://podminky.urs.cz/item/CS_URS_2021_02/751398022" TargetMode="External" /><Relationship Id="rId35" Type="http://schemas.openxmlformats.org/officeDocument/2006/relationships/hyperlink" Target="https://podminky.urs.cz/item/CS_URS_2021_02/42972306" TargetMode="External" /><Relationship Id="rId36" Type="http://schemas.openxmlformats.org/officeDocument/2006/relationships/hyperlink" Target="https://podminky.urs.cz/item/CS_URS_2021_02/751398832" TargetMode="External" /><Relationship Id="rId37" Type="http://schemas.openxmlformats.org/officeDocument/2006/relationships/hyperlink" Target="https://podminky.urs.cz/item/CS_URS_2021_02/998751203" TargetMode="External" /><Relationship Id="rId38" Type="http://schemas.openxmlformats.org/officeDocument/2006/relationships/hyperlink" Target="https://podminky.urs.cz/item/CS_URS_2021_02/762341210" TargetMode="External" /><Relationship Id="rId39" Type="http://schemas.openxmlformats.org/officeDocument/2006/relationships/hyperlink" Target="https://podminky.urs.cz/item/CS_URS_2021_02/60515111" TargetMode="External" /><Relationship Id="rId40" Type="http://schemas.openxmlformats.org/officeDocument/2006/relationships/hyperlink" Target="https://podminky.urs.cz/item/CS_URS_2021_02/762341811" TargetMode="External" /><Relationship Id="rId41" Type="http://schemas.openxmlformats.org/officeDocument/2006/relationships/hyperlink" Target="https://podminky.urs.cz/item/CS_URS_2021_02/762342214" TargetMode="External" /><Relationship Id="rId42" Type="http://schemas.openxmlformats.org/officeDocument/2006/relationships/hyperlink" Target="https://podminky.urs.cz/item/CS_URS_2021_02/762342511" TargetMode="External" /><Relationship Id="rId43" Type="http://schemas.openxmlformats.org/officeDocument/2006/relationships/hyperlink" Target="https://podminky.urs.cz/item/CS_URS_2021_02/60514114" TargetMode="External" /><Relationship Id="rId44" Type="http://schemas.openxmlformats.org/officeDocument/2006/relationships/hyperlink" Target="https://podminky.urs.cz/item/CS_URS_2021_02/762342812" TargetMode="External" /><Relationship Id="rId45" Type="http://schemas.openxmlformats.org/officeDocument/2006/relationships/hyperlink" Target="https://podminky.urs.cz/item/CS_URS_2021_02/762395000" TargetMode="External" /><Relationship Id="rId46" Type="http://schemas.openxmlformats.org/officeDocument/2006/relationships/hyperlink" Target="https://podminky.urs.cz/item/CS_URS_2021_02/998762104" TargetMode="External" /><Relationship Id="rId47" Type="http://schemas.openxmlformats.org/officeDocument/2006/relationships/hyperlink" Target="https://podminky.urs.cz/item/CS_URS_2021_02/764001821" TargetMode="External" /><Relationship Id="rId48" Type="http://schemas.openxmlformats.org/officeDocument/2006/relationships/hyperlink" Target="https://podminky.urs.cz/item/CS_URS_2021_02/764001891" TargetMode="External" /><Relationship Id="rId49" Type="http://schemas.openxmlformats.org/officeDocument/2006/relationships/hyperlink" Target="https://podminky.urs.cz/item/CS_URS_2021_02/764002841" TargetMode="External" /><Relationship Id="rId50" Type="http://schemas.openxmlformats.org/officeDocument/2006/relationships/hyperlink" Target="https://podminky.urs.cz/item/CS_URS_2021_02/764002861" TargetMode="External" /><Relationship Id="rId51" Type="http://schemas.openxmlformats.org/officeDocument/2006/relationships/hyperlink" Target="https://podminky.urs.cz/item/CS_URS_2021_02/764002871" TargetMode="External" /><Relationship Id="rId52" Type="http://schemas.openxmlformats.org/officeDocument/2006/relationships/hyperlink" Target="https://podminky.urs.cz/item/CS_URS_2021_02/764004801" TargetMode="External" /><Relationship Id="rId53" Type="http://schemas.openxmlformats.org/officeDocument/2006/relationships/hyperlink" Target="https://podminky.urs.cz/item/CS_URS_2021_02/764004811" TargetMode="External" /><Relationship Id="rId54" Type="http://schemas.openxmlformats.org/officeDocument/2006/relationships/hyperlink" Target="https://podminky.urs.cz/item/CS_URS_2021_02/764004861" TargetMode="External" /><Relationship Id="rId55" Type="http://schemas.openxmlformats.org/officeDocument/2006/relationships/hyperlink" Target="https://podminky.urs.cz/item/CS_URS_2021_02/764131401" TargetMode="External" /><Relationship Id="rId56" Type="http://schemas.openxmlformats.org/officeDocument/2006/relationships/hyperlink" Target="https://podminky.urs.cz/item/CS_URS_2021_02/764131403" TargetMode="External" /><Relationship Id="rId57" Type="http://schemas.openxmlformats.org/officeDocument/2006/relationships/hyperlink" Target="https://podminky.urs.cz/item/CS_URS_2021_02/764236401" TargetMode="External" /><Relationship Id="rId58" Type="http://schemas.openxmlformats.org/officeDocument/2006/relationships/hyperlink" Target="https://podminky.urs.cz/item/CS_URS_2021_02/764238411" TargetMode="External" /><Relationship Id="rId59" Type="http://schemas.openxmlformats.org/officeDocument/2006/relationships/hyperlink" Target="https://podminky.urs.cz/item/CS_URS_2021_02/764531403" TargetMode="External" /><Relationship Id="rId60" Type="http://schemas.openxmlformats.org/officeDocument/2006/relationships/hyperlink" Target="https://podminky.urs.cz/item/CS_URS_2021_02/764538402" TargetMode="External" /><Relationship Id="rId61" Type="http://schemas.openxmlformats.org/officeDocument/2006/relationships/hyperlink" Target="https://podminky.urs.cz/item/CS_URS_2021_02/764538422" TargetMode="External" /><Relationship Id="rId62" Type="http://schemas.openxmlformats.org/officeDocument/2006/relationships/hyperlink" Target="https://podminky.urs.cz/item/CS_URS_2021_02/998764104" TargetMode="External" /><Relationship Id="rId63" Type="http://schemas.openxmlformats.org/officeDocument/2006/relationships/hyperlink" Target="https://podminky.urs.cz/item/CS_URS_2021_02/765111845" TargetMode="External" /><Relationship Id="rId64" Type="http://schemas.openxmlformats.org/officeDocument/2006/relationships/hyperlink" Target="https://podminky.urs.cz/item/CS_URS_2021_02/765111851" TargetMode="External" /><Relationship Id="rId65" Type="http://schemas.openxmlformats.org/officeDocument/2006/relationships/hyperlink" Target="https://podminky.urs.cz/item/CS_URS_2021_02/765191011" TargetMode="External" /><Relationship Id="rId66" Type="http://schemas.openxmlformats.org/officeDocument/2006/relationships/hyperlink" Target="https://podminky.urs.cz/item/CS_URS_2021_02/28329268" TargetMode="External" /><Relationship Id="rId67" Type="http://schemas.openxmlformats.org/officeDocument/2006/relationships/hyperlink" Target="https://podminky.urs.cz/item/CS_URS_2021_02/765191013" TargetMode="External" /><Relationship Id="rId68" Type="http://schemas.openxmlformats.org/officeDocument/2006/relationships/hyperlink" Target="https://podminky.urs.cz/item/CS_URS_2021_02/28329042" TargetMode="External" /><Relationship Id="rId69" Type="http://schemas.openxmlformats.org/officeDocument/2006/relationships/hyperlink" Target="https://podminky.urs.cz/item/CS_URS_2021_02/765191901" TargetMode="External" /><Relationship Id="rId70" Type="http://schemas.openxmlformats.org/officeDocument/2006/relationships/hyperlink" Target="https://podminky.urs.cz/item/CS_URS_2021_02/765193001" TargetMode="External" /><Relationship Id="rId71" Type="http://schemas.openxmlformats.org/officeDocument/2006/relationships/hyperlink" Target="https://podminky.urs.cz/item/CS_URS_2021_02/28329043" TargetMode="External" /><Relationship Id="rId72" Type="http://schemas.openxmlformats.org/officeDocument/2006/relationships/hyperlink" Target="https://podminky.urs.cz/item/CS_URS_2021_02/998765104" TargetMode="External" /><Relationship Id="rId73" Type="http://schemas.openxmlformats.org/officeDocument/2006/relationships/hyperlink" Target="https://podminky.urs.cz/item/CS_URS_2021_02/767851104" TargetMode="External" /><Relationship Id="rId74" Type="http://schemas.openxmlformats.org/officeDocument/2006/relationships/hyperlink" Target="https://podminky.urs.cz/item/CS_URS_2021_02/14550256" TargetMode="External" /><Relationship Id="rId75" Type="http://schemas.openxmlformats.org/officeDocument/2006/relationships/hyperlink" Target="https://podminky.urs.cz/item/CS_URS_2021_02/14550250" TargetMode="External" /><Relationship Id="rId76" Type="http://schemas.openxmlformats.org/officeDocument/2006/relationships/hyperlink" Target="https://podminky.urs.cz/item/CS_URS_2021_02/14550144" TargetMode="External" /><Relationship Id="rId77" Type="http://schemas.openxmlformats.org/officeDocument/2006/relationships/hyperlink" Target="https://podminky.urs.cz/item/CS_URS_2021_02/13611248" TargetMode="External" /><Relationship Id="rId78" Type="http://schemas.openxmlformats.org/officeDocument/2006/relationships/hyperlink" Target="https://podminky.urs.cz/item/CS_URS_2021_02/60511109" TargetMode="External" /><Relationship Id="rId79" Type="http://schemas.openxmlformats.org/officeDocument/2006/relationships/hyperlink" Target="https://podminky.urs.cz/item/CS_URS_2021_02/767851803" TargetMode="External" /><Relationship Id="rId80" Type="http://schemas.openxmlformats.org/officeDocument/2006/relationships/hyperlink" Target="https://podminky.urs.cz/item/CS_URS_2021_02/998767204" TargetMode="External" /><Relationship Id="rId81" Type="http://schemas.openxmlformats.org/officeDocument/2006/relationships/hyperlink" Target="https://podminky.urs.cz/item/CS_URS_2021_02/783213021" TargetMode="External" /><Relationship Id="rId82" Type="http://schemas.openxmlformats.org/officeDocument/2006/relationships/hyperlink" Target="https://podminky.urs.cz/item/CS_URS_2021_02/783213121" TargetMode="External" /><Relationship Id="rId83" Type="http://schemas.openxmlformats.org/officeDocument/2006/relationships/hyperlink" Target="https://podminky.urs.cz/item/CS_URS_2021_02/783306801" TargetMode="External" /><Relationship Id="rId84" Type="http://schemas.openxmlformats.org/officeDocument/2006/relationships/hyperlink" Target="https://podminky.urs.cz/item/CS_URS_2021_02/783314101" TargetMode="External" /><Relationship Id="rId85" Type="http://schemas.openxmlformats.org/officeDocument/2006/relationships/hyperlink" Target="https://podminky.urs.cz/item/CS_URS_2021_02/783317101" TargetMode="External" /><Relationship Id="rId86" Type="http://schemas.openxmlformats.org/officeDocument/2006/relationships/hyperlink" Target="https://podminky.urs.cz/item/CS_URS_2021_02/789321211" TargetMode="External" /><Relationship Id="rId87" Type="http://schemas.openxmlformats.org/officeDocument/2006/relationships/hyperlink" Target="https://podminky.urs.cz/item/CS_URS_2021_02/789321221" TargetMode="External" /><Relationship Id="rId88" Type="http://schemas.openxmlformats.org/officeDocument/2006/relationships/hyperlink" Target="https://podminky.urs.cz/item/CS_URS_2021_02/789421212" TargetMode="External" /><Relationship Id="rId8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23" TargetMode="External" /><Relationship Id="rId2" Type="http://schemas.openxmlformats.org/officeDocument/2006/relationships/hyperlink" Target="https://podminky.urs.cz/item/CS_URS_2021_02/113107143" TargetMode="External" /><Relationship Id="rId3" Type="http://schemas.openxmlformats.org/officeDocument/2006/relationships/hyperlink" Target="https://podminky.urs.cz/item/CS_URS_2021_02/132212111" TargetMode="External" /><Relationship Id="rId4" Type="http://schemas.openxmlformats.org/officeDocument/2006/relationships/hyperlink" Target="https://podminky.urs.cz/item/CS_URS_2021_02/174211101" TargetMode="External" /><Relationship Id="rId5" Type="http://schemas.openxmlformats.org/officeDocument/2006/relationships/hyperlink" Target="https://podminky.urs.cz/item/CS_URS_2021_02/564871116" TargetMode="External" /><Relationship Id="rId6" Type="http://schemas.openxmlformats.org/officeDocument/2006/relationships/hyperlink" Target="https://podminky.urs.cz/item/CS_URS_2021_02/565155101" TargetMode="External" /><Relationship Id="rId7" Type="http://schemas.openxmlformats.org/officeDocument/2006/relationships/hyperlink" Target="https://podminky.urs.cz/item/CS_URS_2021_02/573111111" TargetMode="External" /><Relationship Id="rId8" Type="http://schemas.openxmlformats.org/officeDocument/2006/relationships/hyperlink" Target="https://podminky.urs.cz/item/CS_URS_2021_02/573211109" TargetMode="External" /><Relationship Id="rId9" Type="http://schemas.openxmlformats.org/officeDocument/2006/relationships/hyperlink" Target="https://podminky.urs.cz/item/CS_URS_2021_02/577134111" TargetMode="External" /><Relationship Id="rId10" Type="http://schemas.openxmlformats.org/officeDocument/2006/relationships/hyperlink" Target="https://podminky.urs.cz/item/CS_URS_2021_02/623631001" TargetMode="External" /><Relationship Id="rId11" Type="http://schemas.openxmlformats.org/officeDocument/2006/relationships/hyperlink" Target="https://podminky.urs.cz/item/CS_URS_2021_02/919121122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41121113" TargetMode="External" /><Relationship Id="rId14" Type="http://schemas.openxmlformats.org/officeDocument/2006/relationships/hyperlink" Target="https://podminky.urs.cz/item/CS_URS_2021_02/941121213" TargetMode="External" /><Relationship Id="rId15" Type="http://schemas.openxmlformats.org/officeDocument/2006/relationships/hyperlink" Target="https://podminky.urs.cz/item/CS_URS_2021_02/941121813" TargetMode="External" /><Relationship Id="rId16" Type="http://schemas.openxmlformats.org/officeDocument/2006/relationships/hyperlink" Target="https://podminky.urs.cz/item/CS_URS_2021_02/944511111" TargetMode="External" /><Relationship Id="rId17" Type="http://schemas.openxmlformats.org/officeDocument/2006/relationships/hyperlink" Target="https://podminky.urs.cz/item/CS_URS_2021_02/944511211" TargetMode="External" /><Relationship Id="rId18" Type="http://schemas.openxmlformats.org/officeDocument/2006/relationships/hyperlink" Target="https://podminky.urs.cz/item/CS_URS_2021_02/944511811" TargetMode="External" /><Relationship Id="rId19" Type="http://schemas.openxmlformats.org/officeDocument/2006/relationships/hyperlink" Target="https://podminky.urs.cz/item/CS_URS_2021_02/945231111" TargetMode="External" /><Relationship Id="rId20" Type="http://schemas.openxmlformats.org/officeDocument/2006/relationships/hyperlink" Target="https://podminky.urs.cz/item/CS_URS_2021_02/949101111" TargetMode="External" /><Relationship Id="rId21" Type="http://schemas.openxmlformats.org/officeDocument/2006/relationships/hyperlink" Target="https://podminky.urs.cz/item/CS_URS_2021_02/978023471" TargetMode="External" /><Relationship Id="rId22" Type="http://schemas.openxmlformats.org/officeDocument/2006/relationships/hyperlink" Target="https://podminky.urs.cz/item/CS_URS_2021_02/985131111" TargetMode="External" /><Relationship Id="rId23" Type="http://schemas.openxmlformats.org/officeDocument/2006/relationships/hyperlink" Target="https://podminky.urs.cz/item/CS_URS_2021_02/985311111" TargetMode="External" /><Relationship Id="rId24" Type="http://schemas.openxmlformats.org/officeDocument/2006/relationships/hyperlink" Target="https://podminky.urs.cz/item/CS_URS_2021_02/997013120" TargetMode="External" /><Relationship Id="rId25" Type="http://schemas.openxmlformats.org/officeDocument/2006/relationships/hyperlink" Target="https://podminky.urs.cz/item/CS_URS_2021_02/997013501" TargetMode="External" /><Relationship Id="rId26" Type="http://schemas.openxmlformats.org/officeDocument/2006/relationships/hyperlink" Target="https://podminky.urs.cz/item/CS_URS_2021_02/997013509" TargetMode="External" /><Relationship Id="rId27" Type="http://schemas.openxmlformats.org/officeDocument/2006/relationships/hyperlink" Target="https://podminky.urs.cz/item/CS_URS_2021_02/997013609" TargetMode="External" /><Relationship Id="rId28" Type="http://schemas.openxmlformats.org/officeDocument/2006/relationships/hyperlink" Target="https://podminky.urs.cz/item/CS_URS_2021_02/998011004" TargetMode="External" /><Relationship Id="rId29" Type="http://schemas.openxmlformats.org/officeDocument/2006/relationships/hyperlink" Target="https://podminky.urs.cz/item/CS_URS_2021_02/712431111" TargetMode="External" /><Relationship Id="rId30" Type="http://schemas.openxmlformats.org/officeDocument/2006/relationships/hyperlink" Target="https://podminky.urs.cz/item/CS_URS_2021_02/62853010" TargetMode="External" /><Relationship Id="rId31" Type="http://schemas.openxmlformats.org/officeDocument/2006/relationships/hyperlink" Target="https://podminky.urs.cz/item/CS_URS_2021_02/998712104" TargetMode="External" /><Relationship Id="rId32" Type="http://schemas.openxmlformats.org/officeDocument/2006/relationships/hyperlink" Target="https://podminky.urs.cz/item/CS_URS_2021_02/712400845" TargetMode="External" /><Relationship Id="rId33" Type="http://schemas.openxmlformats.org/officeDocument/2006/relationships/hyperlink" Target="https://podminky.urs.cz/item/CS_URS_2021_02/998721204" TargetMode="External" /><Relationship Id="rId34" Type="http://schemas.openxmlformats.org/officeDocument/2006/relationships/hyperlink" Target="https://podminky.urs.cz/item/CS_URS_2021_02/751398022" TargetMode="External" /><Relationship Id="rId35" Type="http://schemas.openxmlformats.org/officeDocument/2006/relationships/hyperlink" Target="https://podminky.urs.cz/item/CS_URS_2021_02/42972306" TargetMode="External" /><Relationship Id="rId36" Type="http://schemas.openxmlformats.org/officeDocument/2006/relationships/hyperlink" Target="https://podminky.urs.cz/item/CS_URS_2021_02/751398822" TargetMode="External" /><Relationship Id="rId37" Type="http://schemas.openxmlformats.org/officeDocument/2006/relationships/hyperlink" Target="https://podminky.urs.cz/item/CS_URS_2021_02/998751203" TargetMode="External" /><Relationship Id="rId38" Type="http://schemas.openxmlformats.org/officeDocument/2006/relationships/hyperlink" Target="https://podminky.urs.cz/item/CS_URS_2021_02/762342214" TargetMode="External" /><Relationship Id="rId39" Type="http://schemas.openxmlformats.org/officeDocument/2006/relationships/hyperlink" Target="https://podminky.urs.cz/item/CS_URS_2021_02/762342511" TargetMode="External" /><Relationship Id="rId40" Type="http://schemas.openxmlformats.org/officeDocument/2006/relationships/hyperlink" Target="https://podminky.urs.cz/item/CS_URS_2021_02/60514114" TargetMode="External" /><Relationship Id="rId41" Type="http://schemas.openxmlformats.org/officeDocument/2006/relationships/hyperlink" Target="https://podminky.urs.cz/item/CS_URS_2021_02/762342812" TargetMode="External" /><Relationship Id="rId42" Type="http://schemas.openxmlformats.org/officeDocument/2006/relationships/hyperlink" Target="https://podminky.urs.cz/item/CS_URS_2021_02/762395000" TargetMode="External" /><Relationship Id="rId43" Type="http://schemas.openxmlformats.org/officeDocument/2006/relationships/hyperlink" Target="https://podminky.urs.cz/item/CS_URS_2021_02/998762104" TargetMode="External" /><Relationship Id="rId44" Type="http://schemas.openxmlformats.org/officeDocument/2006/relationships/hyperlink" Target="https://podminky.urs.cz/item/CS_URS_2021_02/764001821" TargetMode="External" /><Relationship Id="rId45" Type="http://schemas.openxmlformats.org/officeDocument/2006/relationships/hyperlink" Target="https://podminky.urs.cz/item/CS_URS_2021_02/764001891" TargetMode="External" /><Relationship Id="rId46" Type="http://schemas.openxmlformats.org/officeDocument/2006/relationships/hyperlink" Target="https://podminky.urs.cz/item/CS_URS_2021_02/764002861" TargetMode="External" /><Relationship Id="rId47" Type="http://schemas.openxmlformats.org/officeDocument/2006/relationships/hyperlink" Target="https://podminky.urs.cz/item/CS_URS_2021_02/764002871" TargetMode="External" /><Relationship Id="rId48" Type="http://schemas.openxmlformats.org/officeDocument/2006/relationships/hyperlink" Target="https://podminky.urs.cz/item/CS_URS_2021_02/764004811" TargetMode="External" /><Relationship Id="rId49" Type="http://schemas.openxmlformats.org/officeDocument/2006/relationships/hyperlink" Target="https://podminky.urs.cz/item/CS_URS_2021_02/764004861" TargetMode="External" /><Relationship Id="rId50" Type="http://schemas.openxmlformats.org/officeDocument/2006/relationships/hyperlink" Target="https://podminky.urs.cz/item/CS_URS_2021_02/764131401" TargetMode="External" /><Relationship Id="rId51" Type="http://schemas.openxmlformats.org/officeDocument/2006/relationships/hyperlink" Target="https://podminky.urs.cz/item/CS_URS_2021_02/764236401" TargetMode="External" /><Relationship Id="rId52" Type="http://schemas.openxmlformats.org/officeDocument/2006/relationships/hyperlink" Target="https://podminky.urs.cz/item/CS_URS_2021_02/764238411" TargetMode="External" /><Relationship Id="rId53" Type="http://schemas.openxmlformats.org/officeDocument/2006/relationships/hyperlink" Target="https://podminky.urs.cz/item/CS_URS_2021_02/998764104" TargetMode="External" /><Relationship Id="rId54" Type="http://schemas.openxmlformats.org/officeDocument/2006/relationships/hyperlink" Target="https://podminky.urs.cz/item/CS_URS_2021_02/765111845" TargetMode="External" /><Relationship Id="rId55" Type="http://schemas.openxmlformats.org/officeDocument/2006/relationships/hyperlink" Target="https://podminky.urs.cz/item/CS_URS_2021_02/765111851" TargetMode="External" /><Relationship Id="rId56" Type="http://schemas.openxmlformats.org/officeDocument/2006/relationships/hyperlink" Target="https://podminky.urs.cz/item/CS_URS_2021_02/765191011" TargetMode="External" /><Relationship Id="rId57" Type="http://schemas.openxmlformats.org/officeDocument/2006/relationships/hyperlink" Target="https://podminky.urs.cz/item/CS_URS_2021_02/28329268" TargetMode="External" /><Relationship Id="rId58" Type="http://schemas.openxmlformats.org/officeDocument/2006/relationships/hyperlink" Target="https://podminky.urs.cz/item/CS_URS_2021_02/765191013" TargetMode="External" /><Relationship Id="rId59" Type="http://schemas.openxmlformats.org/officeDocument/2006/relationships/hyperlink" Target="https://podminky.urs.cz/item/CS_URS_2021_02/28329042" TargetMode="External" /><Relationship Id="rId60" Type="http://schemas.openxmlformats.org/officeDocument/2006/relationships/hyperlink" Target="https://podminky.urs.cz/item/CS_URS_2021_02/765193001" TargetMode="External" /><Relationship Id="rId61" Type="http://schemas.openxmlformats.org/officeDocument/2006/relationships/hyperlink" Target="https://podminky.urs.cz/item/CS_URS_2021_02/28329043" TargetMode="External" /><Relationship Id="rId62" Type="http://schemas.openxmlformats.org/officeDocument/2006/relationships/hyperlink" Target="https://podminky.urs.cz/item/CS_URS_2021_02/998765104" TargetMode="External" /><Relationship Id="rId63" Type="http://schemas.openxmlformats.org/officeDocument/2006/relationships/hyperlink" Target="https://podminky.urs.cz/item/CS_URS_2021_02/767851104" TargetMode="External" /><Relationship Id="rId64" Type="http://schemas.openxmlformats.org/officeDocument/2006/relationships/hyperlink" Target="https://podminky.urs.cz/item/CS_URS_2021_02/14550256" TargetMode="External" /><Relationship Id="rId65" Type="http://schemas.openxmlformats.org/officeDocument/2006/relationships/hyperlink" Target="https://podminky.urs.cz/item/CS_URS_2021_02/14550250" TargetMode="External" /><Relationship Id="rId66" Type="http://schemas.openxmlformats.org/officeDocument/2006/relationships/hyperlink" Target="https://podminky.urs.cz/item/CS_URS_2021_02/14550144" TargetMode="External" /><Relationship Id="rId67" Type="http://schemas.openxmlformats.org/officeDocument/2006/relationships/hyperlink" Target="https://podminky.urs.cz/item/CS_URS_2021_02/13611248" TargetMode="External" /><Relationship Id="rId68" Type="http://schemas.openxmlformats.org/officeDocument/2006/relationships/hyperlink" Target="https://podminky.urs.cz/item/CS_URS_2021_02/60511109" TargetMode="External" /><Relationship Id="rId69" Type="http://schemas.openxmlformats.org/officeDocument/2006/relationships/hyperlink" Target="https://podminky.urs.cz/item/CS_URS_2021_02/767851803" TargetMode="External" /><Relationship Id="rId70" Type="http://schemas.openxmlformats.org/officeDocument/2006/relationships/hyperlink" Target="https://podminky.urs.cz/item/CS_URS_2021_02/998767204" TargetMode="External" /><Relationship Id="rId71" Type="http://schemas.openxmlformats.org/officeDocument/2006/relationships/hyperlink" Target="https://podminky.urs.cz/item/CS_URS_2021_02/783213021" TargetMode="External" /><Relationship Id="rId72" Type="http://schemas.openxmlformats.org/officeDocument/2006/relationships/hyperlink" Target="https://podminky.urs.cz/item/CS_URS_2021_02/783306801" TargetMode="External" /><Relationship Id="rId73" Type="http://schemas.openxmlformats.org/officeDocument/2006/relationships/hyperlink" Target="https://podminky.urs.cz/item/CS_URS_2021_02/783314101" TargetMode="External" /><Relationship Id="rId74" Type="http://schemas.openxmlformats.org/officeDocument/2006/relationships/hyperlink" Target="https://podminky.urs.cz/item/CS_URS_2021_02/783317101" TargetMode="External" /><Relationship Id="rId75" Type="http://schemas.openxmlformats.org/officeDocument/2006/relationships/hyperlink" Target="https://podminky.urs.cz/item/CS_URS_2021_02/789321211" TargetMode="External" /><Relationship Id="rId76" Type="http://schemas.openxmlformats.org/officeDocument/2006/relationships/hyperlink" Target="https://podminky.urs.cz/item/CS_URS_2021_02/789321221" TargetMode="External" /><Relationship Id="rId77" Type="http://schemas.openxmlformats.org/officeDocument/2006/relationships/hyperlink" Target="https://podminky.urs.cz/item/CS_URS_2021_02/789421212" TargetMode="External" /><Relationship Id="rId7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23" TargetMode="External" /><Relationship Id="rId2" Type="http://schemas.openxmlformats.org/officeDocument/2006/relationships/hyperlink" Target="https://podminky.urs.cz/item/CS_URS_2021_02/113107143" TargetMode="External" /><Relationship Id="rId3" Type="http://schemas.openxmlformats.org/officeDocument/2006/relationships/hyperlink" Target="https://podminky.urs.cz/item/CS_URS_2021_02/132212111" TargetMode="External" /><Relationship Id="rId4" Type="http://schemas.openxmlformats.org/officeDocument/2006/relationships/hyperlink" Target="https://podminky.urs.cz/item/CS_URS_2021_02/174211101" TargetMode="External" /><Relationship Id="rId5" Type="http://schemas.openxmlformats.org/officeDocument/2006/relationships/hyperlink" Target="https://podminky.urs.cz/item/CS_URS_2021_02/564871116" TargetMode="External" /><Relationship Id="rId6" Type="http://schemas.openxmlformats.org/officeDocument/2006/relationships/hyperlink" Target="https://podminky.urs.cz/item/CS_URS_2021_02/565155101" TargetMode="External" /><Relationship Id="rId7" Type="http://schemas.openxmlformats.org/officeDocument/2006/relationships/hyperlink" Target="https://podminky.urs.cz/item/CS_URS_2021_02/573111111" TargetMode="External" /><Relationship Id="rId8" Type="http://schemas.openxmlformats.org/officeDocument/2006/relationships/hyperlink" Target="https://podminky.urs.cz/item/CS_URS_2021_02/573211109" TargetMode="External" /><Relationship Id="rId9" Type="http://schemas.openxmlformats.org/officeDocument/2006/relationships/hyperlink" Target="https://podminky.urs.cz/item/CS_URS_2021_02/577134111" TargetMode="External" /><Relationship Id="rId10" Type="http://schemas.openxmlformats.org/officeDocument/2006/relationships/hyperlink" Target="https://podminky.urs.cz/item/CS_URS_2021_02/623631001" TargetMode="External" /><Relationship Id="rId11" Type="http://schemas.openxmlformats.org/officeDocument/2006/relationships/hyperlink" Target="https://podminky.urs.cz/item/CS_URS_2021_02/919121122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41121113" TargetMode="External" /><Relationship Id="rId14" Type="http://schemas.openxmlformats.org/officeDocument/2006/relationships/hyperlink" Target="https://podminky.urs.cz/item/CS_URS_2021_02/941121213" TargetMode="External" /><Relationship Id="rId15" Type="http://schemas.openxmlformats.org/officeDocument/2006/relationships/hyperlink" Target="https://podminky.urs.cz/item/CS_URS_2021_02/941121813" TargetMode="External" /><Relationship Id="rId16" Type="http://schemas.openxmlformats.org/officeDocument/2006/relationships/hyperlink" Target="https://podminky.urs.cz/item/CS_URS_2021_02/944511111" TargetMode="External" /><Relationship Id="rId17" Type="http://schemas.openxmlformats.org/officeDocument/2006/relationships/hyperlink" Target="https://podminky.urs.cz/item/CS_URS_2021_02/944511211" TargetMode="External" /><Relationship Id="rId18" Type="http://schemas.openxmlformats.org/officeDocument/2006/relationships/hyperlink" Target="https://podminky.urs.cz/item/CS_URS_2021_02/944511811" TargetMode="External" /><Relationship Id="rId19" Type="http://schemas.openxmlformats.org/officeDocument/2006/relationships/hyperlink" Target="https://podminky.urs.cz/item/CS_URS_2021_02/945231111" TargetMode="External" /><Relationship Id="rId20" Type="http://schemas.openxmlformats.org/officeDocument/2006/relationships/hyperlink" Target="https://podminky.urs.cz/item/CS_URS_2021_02/949101111" TargetMode="External" /><Relationship Id="rId21" Type="http://schemas.openxmlformats.org/officeDocument/2006/relationships/hyperlink" Target="https://podminky.urs.cz/item/CS_URS_2021_02/978023471" TargetMode="External" /><Relationship Id="rId22" Type="http://schemas.openxmlformats.org/officeDocument/2006/relationships/hyperlink" Target="https://podminky.urs.cz/item/CS_URS_2021_02/985131111" TargetMode="External" /><Relationship Id="rId23" Type="http://schemas.openxmlformats.org/officeDocument/2006/relationships/hyperlink" Target="https://podminky.urs.cz/item/CS_URS_2021_02/985311111" TargetMode="External" /><Relationship Id="rId24" Type="http://schemas.openxmlformats.org/officeDocument/2006/relationships/hyperlink" Target="https://podminky.urs.cz/item/CS_URS_2021_02/997013120" TargetMode="External" /><Relationship Id="rId25" Type="http://schemas.openxmlformats.org/officeDocument/2006/relationships/hyperlink" Target="https://podminky.urs.cz/item/CS_URS_2021_02/997013501" TargetMode="External" /><Relationship Id="rId26" Type="http://schemas.openxmlformats.org/officeDocument/2006/relationships/hyperlink" Target="https://podminky.urs.cz/item/CS_URS_2021_02/997013509" TargetMode="External" /><Relationship Id="rId27" Type="http://schemas.openxmlformats.org/officeDocument/2006/relationships/hyperlink" Target="https://podminky.urs.cz/item/CS_URS_2021_02/997013609" TargetMode="External" /><Relationship Id="rId28" Type="http://schemas.openxmlformats.org/officeDocument/2006/relationships/hyperlink" Target="https://podminky.urs.cz/item/CS_URS_2021_02/998011004" TargetMode="External" /><Relationship Id="rId29" Type="http://schemas.openxmlformats.org/officeDocument/2006/relationships/hyperlink" Target="https://podminky.urs.cz/item/CS_URS_2021_02/712400845" TargetMode="External" /><Relationship Id="rId30" Type="http://schemas.openxmlformats.org/officeDocument/2006/relationships/hyperlink" Target="https://podminky.urs.cz/item/CS_URS_2021_02/712431111" TargetMode="External" /><Relationship Id="rId31" Type="http://schemas.openxmlformats.org/officeDocument/2006/relationships/hyperlink" Target="https://podminky.urs.cz/item/CS_URS_2021_02/62853010" TargetMode="External" /><Relationship Id="rId32" Type="http://schemas.openxmlformats.org/officeDocument/2006/relationships/hyperlink" Target="https://podminky.urs.cz/item/CS_URS_2021_02/998712104" TargetMode="External" /><Relationship Id="rId33" Type="http://schemas.openxmlformats.org/officeDocument/2006/relationships/hyperlink" Target="https://podminky.urs.cz/item/CS_URS_2021_02/998721204" TargetMode="External" /><Relationship Id="rId34" Type="http://schemas.openxmlformats.org/officeDocument/2006/relationships/hyperlink" Target="https://podminky.urs.cz/item/CS_URS_2021_02/751398022" TargetMode="External" /><Relationship Id="rId35" Type="http://schemas.openxmlformats.org/officeDocument/2006/relationships/hyperlink" Target="https://podminky.urs.cz/item/CS_URS_2021_02/42972306" TargetMode="External" /><Relationship Id="rId36" Type="http://schemas.openxmlformats.org/officeDocument/2006/relationships/hyperlink" Target="https://podminky.urs.cz/item/CS_URS_2021_02/751398822" TargetMode="External" /><Relationship Id="rId37" Type="http://schemas.openxmlformats.org/officeDocument/2006/relationships/hyperlink" Target="https://podminky.urs.cz/item/CS_URS_2021_02/998751203" TargetMode="External" /><Relationship Id="rId38" Type="http://schemas.openxmlformats.org/officeDocument/2006/relationships/hyperlink" Target="https://podminky.urs.cz/item/CS_URS_2021_02/762341210" TargetMode="External" /><Relationship Id="rId39" Type="http://schemas.openxmlformats.org/officeDocument/2006/relationships/hyperlink" Target="https://podminky.urs.cz/item/CS_URS_2021_02/60515111" TargetMode="External" /><Relationship Id="rId40" Type="http://schemas.openxmlformats.org/officeDocument/2006/relationships/hyperlink" Target="https://podminky.urs.cz/item/CS_URS_2021_02/762341811" TargetMode="External" /><Relationship Id="rId41" Type="http://schemas.openxmlformats.org/officeDocument/2006/relationships/hyperlink" Target="https://podminky.urs.cz/item/CS_URS_2021_02/762342214" TargetMode="External" /><Relationship Id="rId42" Type="http://schemas.openxmlformats.org/officeDocument/2006/relationships/hyperlink" Target="https://podminky.urs.cz/item/CS_URS_2021_02/762342511" TargetMode="External" /><Relationship Id="rId43" Type="http://schemas.openxmlformats.org/officeDocument/2006/relationships/hyperlink" Target="https://podminky.urs.cz/item/CS_URS_2021_02/60514114" TargetMode="External" /><Relationship Id="rId44" Type="http://schemas.openxmlformats.org/officeDocument/2006/relationships/hyperlink" Target="https://podminky.urs.cz/item/CS_URS_2021_02/762342812" TargetMode="External" /><Relationship Id="rId45" Type="http://schemas.openxmlformats.org/officeDocument/2006/relationships/hyperlink" Target="https://podminky.urs.cz/item/CS_URS_2021_02/762395000" TargetMode="External" /><Relationship Id="rId46" Type="http://schemas.openxmlformats.org/officeDocument/2006/relationships/hyperlink" Target="https://podminky.urs.cz/item/CS_URS_2021_02/998762104" TargetMode="External" /><Relationship Id="rId47" Type="http://schemas.openxmlformats.org/officeDocument/2006/relationships/hyperlink" Target="https://podminky.urs.cz/item/CS_URS_2021_02/764001821" TargetMode="External" /><Relationship Id="rId48" Type="http://schemas.openxmlformats.org/officeDocument/2006/relationships/hyperlink" Target="https://podminky.urs.cz/item/CS_URS_2021_02/764001891" TargetMode="External" /><Relationship Id="rId49" Type="http://schemas.openxmlformats.org/officeDocument/2006/relationships/hyperlink" Target="https://podminky.urs.cz/item/CS_URS_2021_02/764002861" TargetMode="External" /><Relationship Id="rId50" Type="http://schemas.openxmlformats.org/officeDocument/2006/relationships/hyperlink" Target="https://podminky.urs.cz/item/CS_URS_2021_02/764002871" TargetMode="External" /><Relationship Id="rId51" Type="http://schemas.openxmlformats.org/officeDocument/2006/relationships/hyperlink" Target="https://podminky.urs.cz/item/CS_URS_2021_02/764004811" TargetMode="External" /><Relationship Id="rId52" Type="http://schemas.openxmlformats.org/officeDocument/2006/relationships/hyperlink" Target="https://podminky.urs.cz/item/CS_URS_2021_02/764004861" TargetMode="External" /><Relationship Id="rId53" Type="http://schemas.openxmlformats.org/officeDocument/2006/relationships/hyperlink" Target="https://podminky.urs.cz/item/CS_URS_2021_02/764131401" TargetMode="External" /><Relationship Id="rId54" Type="http://schemas.openxmlformats.org/officeDocument/2006/relationships/hyperlink" Target="https://podminky.urs.cz/item/CS_URS_2021_02/764131403" TargetMode="External" /><Relationship Id="rId55" Type="http://schemas.openxmlformats.org/officeDocument/2006/relationships/hyperlink" Target="https://podminky.urs.cz/item/CS_URS_2021_02/764236401" TargetMode="External" /><Relationship Id="rId56" Type="http://schemas.openxmlformats.org/officeDocument/2006/relationships/hyperlink" Target="https://podminky.urs.cz/item/CS_URS_2021_02/764238411" TargetMode="External" /><Relationship Id="rId57" Type="http://schemas.openxmlformats.org/officeDocument/2006/relationships/hyperlink" Target="https://podminky.urs.cz/item/CS_URS_2021_02/764538402" TargetMode="External" /><Relationship Id="rId58" Type="http://schemas.openxmlformats.org/officeDocument/2006/relationships/hyperlink" Target="https://podminky.urs.cz/item/CS_URS_2021_02/998764104" TargetMode="External" /><Relationship Id="rId59" Type="http://schemas.openxmlformats.org/officeDocument/2006/relationships/hyperlink" Target="https://podminky.urs.cz/item/CS_URS_2021_02/765111845" TargetMode="External" /><Relationship Id="rId60" Type="http://schemas.openxmlformats.org/officeDocument/2006/relationships/hyperlink" Target="https://podminky.urs.cz/item/CS_URS_2021_02/765191011" TargetMode="External" /><Relationship Id="rId61" Type="http://schemas.openxmlformats.org/officeDocument/2006/relationships/hyperlink" Target="https://podminky.urs.cz/item/CS_URS_2021_02/28329268" TargetMode="External" /><Relationship Id="rId62" Type="http://schemas.openxmlformats.org/officeDocument/2006/relationships/hyperlink" Target="https://podminky.urs.cz/item/CS_URS_2021_02/765191013" TargetMode="External" /><Relationship Id="rId63" Type="http://schemas.openxmlformats.org/officeDocument/2006/relationships/hyperlink" Target="https://podminky.urs.cz/item/CS_URS_2021_02/28329042" TargetMode="External" /><Relationship Id="rId64" Type="http://schemas.openxmlformats.org/officeDocument/2006/relationships/hyperlink" Target="https://podminky.urs.cz/item/CS_URS_2021_02/765191901" TargetMode="External" /><Relationship Id="rId65" Type="http://schemas.openxmlformats.org/officeDocument/2006/relationships/hyperlink" Target="https://podminky.urs.cz/item/CS_URS_2021_02/765193001" TargetMode="External" /><Relationship Id="rId66" Type="http://schemas.openxmlformats.org/officeDocument/2006/relationships/hyperlink" Target="https://podminky.urs.cz/item/CS_URS_2021_02/28329043" TargetMode="External" /><Relationship Id="rId67" Type="http://schemas.openxmlformats.org/officeDocument/2006/relationships/hyperlink" Target="https://podminky.urs.cz/item/CS_URS_2021_02/998765104" TargetMode="External" /><Relationship Id="rId68" Type="http://schemas.openxmlformats.org/officeDocument/2006/relationships/hyperlink" Target="https://podminky.urs.cz/item/CS_URS_2021_02/767851104" TargetMode="External" /><Relationship Id="rId69" Type="http://schemas.openxmlformats.org/officeDocument/2006/relationships/hyperlink" Target="https://podminky.urs.cz/item/CS_URS_2021_02/14550256" TargetMode="External" /><Relationship Id="rId70" Type="http://schemas.openxmlformats.org/officeDocument/2006/relationships/hyperlink" Target="https://podminky.urs.cz/item/CS_URS_2021_02/14550250" TargetMode="External" /><Relationship Id="rId71" Type="http://schemas.openxmlformats.org/officeDocument/2006/relationships/hyperlink" Target="https://podminky.urs.cz/item/CS_URS_2021_02/14550144" TargetMode="External" /><Relationship Id="rId72" Type="http://schemas.openxmlformats.org/officeDocument/2006/relationships/hyperlink" Target="https://podminky.urs.cz/item/CS_URS_2021_02/13611248" TargetMode="External" /><Relationship Id="rId73" Type="http://schemas.openxmlformats.org/officeDocument/2006/relationships/hyperlink" Target="https://podminky.urs.cz/item/CS_URS_2021_02/60511109" TargetMode="External" /><Relationship Id="rId74" Type="http://schemas.openxmlformats.org/officeDocument/2006/relationships/hyperlink" Target="https://podminky.urs.cz/item/CS_URS_2021_02/767851803" TargetMode="External" /><Relationship Id="rId75" Type="http://schemas.openxmlformats.org/officeDocument/2006/relationships/hyperlink" Target="https://podminky.urs.cz/item/CS_URS_2021_02/998767204" TargetMode="External" /><Relationship Id="rId76" Type="http://schemas.openxmlformats.org/officeDocument/2006/relationships/hyperlink" Target="https://podminky.urs.cz/item/CS_URS_2021_02/783213021" TargetMode="External" /><Relationship Id="rId77" Type="http://schemas.openxmlformats.org/officeDocument/2006/relationships/hyperlink" Target="https://podminky.urs.cz/item/CS_URS_2021_02/783213121" TargetMode="External" /><Relationship Id="rId78" Type="http://schemas.openxmlformats.org/officeDocument/2006/relationships/hyperlink" Target="https://podminky.urs.cz/item/CS_URS_2021_02/783306801" TargetMode="External" /><Relationship Id="rId79" Type="http://schemas.openxmlformats.org/officeDocument/2006/relationships/hyperlink" Target="https://podminky.urs.cz/item/CS_URS_2021_02/783314101" TargetMode="External" /><Relationship Id="rId80" Type="http://schemas.openxmlformats.org/officeDocument/2006/relationships/hyperlink" Target="https://podminky.urs.cz/item/CS_URS_2021_02/783317101" TargetMode="External" /><Relationship Id="rId81" Type="http://schemas.openxmlformats.org/officeDocument/2006/relationships/hyperlink" Target="https://podminky.urs.cz/item/CS_URS_2021_02/789321211" TargetMode="External" /><Relationship Id="rId82" Type="http://schemas.openxmlformats.org/officeDocument/2006/relationships/hyperlink" Target="https://podminky.urs.cz/item/CS_URS_2021_02/789321221" TargetMode="External" /><Relationship Id="rId83" Type="http://schemas.openxmlformats.org/officeDocument/2006/relationships/hyperlink" Target="https://podminky.urs.cz/item/CS_URS_2021_02/789421212" TargetMode="External" /><Relationship Id="rId8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22</v>
      </c>
      <c r="AK11" s="33" t="s">
        <v>27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28</v>
      </c>
      <c r="AK13" s="33" t="s">
        <v>26</v>
      </c>
      <c r="AN13" s="35" t="s">
        <v>29</v>
      </c>
      <c r="AR13" s="23"/>
      <c r="BE13" s="32"/>
      <c r="BS13" s="20" t="s">
        <v>7</v>
      </c>
    </row>
    <row r="14">
      <c r="B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N14" s="35" t="s">
        <v>29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30</v>
      </c>
      <c r="AK16" s="33" t="s">
        <v>26</v>
      </c>
      <c r="AN16" s="28" t="s">
        <v>31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27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35</v>
      </c>
      <c r="AK20" s="33" t="s">
        <v>27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36</v>
      </c>
      <c r="AR22" s="23"/>
      <c r="BE22" s="32"/>
    </row>
    <row r="23" s="1" customFormat="1" ht="47.25" customHeight="1">
      <c r="B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42</v>
      </c>
      <c r="E29" s="3"/>
      <c r="F29" s="33" t="s">
        <v>43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44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45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46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47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EB21-12-07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Obnova střechy MZe, Těšnov, Praha I - Nové Město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7. 12. 2021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30</v>
      </c>
      <c r="AJ49" s="39"/>
      <c r="AK49" s="39"/>
      <c r="AL49" s="39"/>
      <c r="AM49" s="66" t="str">
        <f>IF(E17="","",E17)</f>
        <v>Energy Benefit Centre a.s.</v>
      </c>
      <c r="AN49" s="4"/>
      <c r="AO49" s="4"/>
      <c r="AP49" s="4"/>
      <c r="AQ49" s="39"/>
      <c r="AR49" s="40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25.65" customHeight="1">
      <c r="A50" s="39"/>
      <c r="B50" s="40"/>
      <c r="C50" s="33" t="s">
        <v>28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>lacko.ondrej@seznam.cz (tel.:725535980)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53</v>
      </c>
      <c r="D52" s="76"/>
      <c r="E52" s="76"/>
      <c r="F52" s="76"/>
      <c r="G52" s="76"/>
      <c r="H52" s="77"/>
      <c r="I52" s="78" t="s">
        <v>54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55</v>
      </c>
      <c r="AH52" s="76"/>
      <c r="AI52" s="76"/>
      <c r="AJ52" s="76"/>
      <c r="AK52" s="76"/>
      <c r="AL52" s="76"/>
      <c r="AM52" s="76"/>
      <c r="AN52" s="78" t="s">
        <v>56</v>
      </c>
      <c r="AO52" s="76"/>
      <c r="AP52" s="76"/>
      <c r="AQ52" s="80" t="s">
        <v>57</v>
      </c>
      <c r="AR52" s="40"/>
      <c r="AS52" s="81" t="s">
        <v>58</v>
      </c>
      <c r="AT52" s="82" t="s">
        <v>59</v>
      </c>
      <c r="AU52" s="82" t="s">
        <v>60</v>
      </c>
      <c r="AV52" s="82" t="s">
        <v>61</v>
      </c>
      <c r="AW52" s="82" t="s">
        <v>62</v>
      </c>
      <c r="AX52" s="82" t="s">
        <v>63</v>
      </c>
      <c r="AY52" s="82" t="s">
        <v>64</v>
      </c>
      <c r="AZ52" s="82" t="s">
        <v>65</v>
      </c>
      <c r="BA52" s="82" t="s">
        <v>66</v>
      </c>
      <c r="BB52" s="82" t="s">
        <v>67</v>
      </c>
      <c r="BC52" s="82" t="s">
        <v>68</v>
      </c>
      <c r="BD52" s="83" t="s">
        <v>69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70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ROUND(AG55+AG60+AG65,2)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ROUND(AS55+AS60+AS65,2)</f>
        <v>0</v>
      </c>
      <c r="AT54" s="94">
        <f>ROUND(SUM(AV54:AW54),2)</f>
        <v>0</v>
      </c>
      <c r="AU54" s="95">
        <f>ROUND(AU55+AU60+AU65,5)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ROUND(AZ55+AZ60+AZ65,2)</f>
        <v>0</v>
      </c>
      <c r="BA54" s="94">
        <f>ROUND(BA55+BA60+BA65,2)</f>
        <v>0</v>
      </c>
      <c r="BB54" s="94">
        <f>ROUND(BB55+BB60+BB65,2)</f>
        <v>0</v>
      </c>
      <c r="BC54" s="94">
        <f>ROUND(BC55+BC60+BC65,2)</f>
        <v>0</v>
      </c>
      <c r="BD54" s="96">
        <f>ROUND(BD55+BD60+BD65,2)</f>
        <v>0</v>
      </c>
      <c r="BE54" s="6"/>
      <c r="BS54" s="97" t="s">
        <v>71</v>
      </c>
      <c r="BT54" s="97" t="s">
        <v>72</v>
      </c>
      <c r="BU54" s="98" t="s">
        <v>73</v>
      </c>
      <c r="BV54" s="97" t="s">
        <v>74</v>
      </c>
      <c r="BW54" s="97" t="s">
        <v>5</v>
      </c>
      <c r="BX54" s="97" t="s">
        <v>75</v>
      </c>
      <c r="CL54" s="97" t="s">
        <v>3</v>
      </c>
    </row>
    <row r="55" s="7" customFormat="1" ht="16.5" customHeight="1">
      <c r="A55" s="7"/>
      <c r="B55" s="99"/>
      <c r="C55" s="100"/>
      <c r="D55" s="101" t="s">
        <v>76</v>
      </c>
      <c r="E55" s="101"/>
      <c r="F55" s="101"/>
      <c r="G55" s="101"/>
      <c r="H55" s="101"/>
      <c r="I55" s="102"/>
      <c r="J55" s="101" t="s">
        <v>77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ROUND(SUM(AG56:AG59),2)</f>
        <v>0</v>
      </c>
      <c r="AH55" s="102"/>
      <c r="AI55" s="102"/>
      <c r="AJ55" s="102"/>
      <c r="AK55" s="102"/>
      <c r="AL55" s="102"/>
      <c r="AM55" s="102"/>
      <c r="AN55" s="104">
        <f>SUM(AG55,AT55)</f>
        <v>0</v>
      </c>
      <c r="AO55" s="102"/>
      <c r="AP55" s="102"/>
      <c r="AQ55" s="105" t="s">
        <v>78</v>
      </c>
      <c r="AR55" s="99"/>
      <c r="AS55" s="106">
        <f>ROUND(SUM(AS56:AS59),2)</f>
        <v>0</v>
      </c>
      <c r="AT55" s="107">
        <f>ROUND(SUM(AV55:AW55),2)</f>
        <v>0</v>
      </c>
      <c r="AU55" s="108">
        <f>ROUND(SUM(AU56:AU59),5)</f>
        <v>0</v>
      </c>
      <c r="AV55" s="107">
        <f>ROUND(AZ55*L29,2)</f>
        <v>0</v>
      </c>
      <c r="AW55" s="107">
        <f>ROUND(BA55*L30,2)</f>
        <v>0</v>
      </c>
      <c r="AX55" s="107">
        <f>ROUND(BB55*L29,2)</f>
        <v>0</v>
      </c>
      <c r="AY55" s="107">
        <f>ROUND(BC55*L30,2)</f>
        <v>0</v>
      </c>
      <c r="AZ55" s="107">
        <f>ROUND(SUM(AZ56:AZ59),2)</f>
        <v>0</v>
      </c>
      <c r="BA55" s="107">
        <f>ROUND(SUM(BA56:BA59),2)</f>
        <v>0</v>
      </c>
      <c r="BB55" s="107">
        <f>ROUND(SUM(BB56:BB59),2)</f>
        <v>0</v>
      </c>
      <c r="BC55" s="107">
        <f>ROUND(SUM(BC56:BC59),2)</f>
        <v>0</v>
      </c>
      <c r="BD55" s="109">
        <f>ROUND(SUM(BD56:BD59),2)</f>
        <v>0</v>
      </c>
      <c r="BE55" s="7"/>
      <c r="BS55" s="110" t="s">
        <v>71</v>
      </c>
      <c r="BT55" s="110" t="s">
        <v>79</v>
      </c>
      <c r="BU55" s="110" t="s">
        <v>73</v>
      </c>
      <c r="BV55" s="110" t="s">
        <v>74</v>
      </c>
      <c r="BW55" s="110" t="s">
        <v>80</v>
      </c>
      <c r="BX55" s="110" t="s">
        <v>5</v>
      </c>
      <c r="CL55" s="110" t="s">
        <v>3</v>
      </c>
      <c r="CM55" s="110" t="s">
        <v>81</v>
      </c>
    </row>
    <row r="56" s="4" customFormat="1" ht="16.5" customHeight="1">
      <c r="A56" s="111" t="s">
        <v>82</v>
      </c>
      <c r="B56" s="60"/>
      <c r="C56" s="10"/>
      <c r="D56" s="10"/>
      <c r="E56" s="112" t="s">
        <v>83</v>
      </c>
      <c r="F56" s="112"/>
      <c r="G56" s="112"/>
      <c r="H56" s="112"/>
      <c r="I56" s="112"/>
      <c r="J56" s="10"/>
      <c r="K56" s="112" t="s">
        <v>84</v>
      </c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3">
        <f>'01-I - ETAPA I'!J32</f>
        <v>0</v>
      </c>
      <c r="AH56" s="10"/>
      <c r="AI56" s="10"/>
      <c r="AJ56" s="10"/>
      <c r="AK56" s="10"/>
      <c r="AL56" s="10"/>
      <c r="AM56" s="10"/>
      <c r="AN56" s="113">
        <f>SUM(AG56,AT56)</f>
        <v>0</v>
      </c>
      <c r="AO56" s="10"/>
      <c r="AP56" s="10"/>
      <c r="AQ56" s="114" t="s">
        <v>85</v>
      </c>
      <c r="AR56" s="60"/>
      <c r="AS56" s="115">
        <v>0</v>
      </c>
      <c r="AT56" s="116">
        <f>ROUND(SUM(AV56:AW56),2)</f>
        <v>0</v>
      </c>
      <c r="AU56" s="117">
        <f>'01-I - ETAPA I'!P103</f>
        <v>0</v>
      </c>
      <c r="AV56" s="116">
        <f>'01-I - ETAPA I'!J35</f>
        <v>0</v>
      </c>
      <c r="AW56" s="116">
        <f>'01-I - ETAPA I'!J36</f>
        <v>0</v>
      </c>
      <c r="AX56" s="116">
        <f>'01-I - ETAPA I'!J37</f>
        <v>0</v>
      </c>
      <c r="AY56" s="116">
        <f>'01-I - ETAPA I'!J38</f>
        <v>0</v>
      </c>
      <c r="AZ56" s="116">
        <f>'01-I - ETAPA I'!F35</f>
        <v>0</v>
      </c>
      <c r="BA56" s="116">
        <f>'01-I - ETAPA I'!F36</f>
        <v>0</v>
      </c>
      <c r="BB56" s="116">
        <f>'01-I - ETAPA I'!F37</f>
        <v>0</v>
      </c>
      <c r="BC56" s="116">
        <f>'01-I - ETAPA I'!F38</f>
        <v>0</v>
      </c>
      <c r="BD56" s="118">
        <f>'01-I - ETAPA I'!F39</f>
        <v>0</v>
      </c>
      <c r="BE56" s="4"/>
      <c r="BT56" s="28" t="s">
        <v>81</v>
      </c>
      <c r="BV56" s="28" t="s">
        <v>74</v>
      </c>
      <c r="BW56" s="28" t="s">
        <v>86</v>
      </c>
      <c r="BX56" s="28" t="s">
        <v>80</v>
      </c>
      <c r="CL56" s="28" t="s">
        <v>3</v>
      </c>
    </row>
    <row r="57" s="4" customFormat="1" ht="16.5" customHeight="1">
      <c r="A57" s="111" t="s">
        <v>82</v>
      </c>
      <c r="B57" s="60"/>
      <c r="C57" s="10"/>
      <c r="D57" s="10"/>
      <c r="E57" s="112" t="s">
        <v>87</v>
      </c>
      <c r="F57" s="112"/>
      <c r="G57" s="112"/>
      <c r="H57" s="112"/>
      <c r="I57" s="112"/>
      <c r="J57" s="10"/>
      <c r="K57" s="112" t="s">
        <v>88</v>
      </c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3">
        <f>'01-II - ETAPA II'!J32</f>
        <v>0</v>
      </c>
      <c r="AH57" s="10"/>
      <c r="AI57" s="10"/>
      <c r="AJ57" s="10"/>
      <c r="AK57" s="10"/>
      <c r="AL57" s="10"/>
      <c r="AM57" s="10"/>
      <c r="AN57" s="113">
        <f>SUM(AG57,AT57)</f>
        <v>0</v>
      </c>
      <c r="AO57" s="10"/>
      <c r="AP57" s="10"/>
      <c r="AQ57" s="114" t="s">
        <v>85</v>
      </c>
      <c r="AR57" s="60"/>
      <c r="AS57" s="115">
        <v>0</v>
      </c>
      <c r="AT57" s="116">
        <f>ROUND(SUM(AV57:AW57),2)</f>
        <v>0</v>
      </c>
      <c r="AU57" s="117">
        <f>'01-II - ETAPA II'!P103</f>
        <v>0</v>
      </c>
      <c r="AV57" s="116">
        <f>'01-II - ETAPA II'!J35</f>
        <v>0</v>
      </c>
      <c r="AW57" s="116">
        <f>'01-II - ETAPA II'!J36</f>
        <v>0</v>
      </c>
      <c r="AX57" s="116">
        <f>'01-II - ETAPA II'!J37</f>
        <v>0</v>
      </c>
      <c r="AY57" s="116">
        <f>'01-II - ETAPA II'!J38</f>
        <v>0</v>
      </c>
      <c r="AZ57" s="116">
        <f>'01-II - ETAPA II'!F35</f>
        <v>0</v>
      </c>
      <c r="BA57" s="116">
        <f>'01-II - ETAPA II'!F36</f>
        <v>0</v>
      </c>
      <c r="BB57" s="116">
        <f>'01-II - ETAPA II'!F37</f>
        <v>0</v>
      </c>
      <c r="BC57" s="116">
        <f>'01-II - ETAPA II'!F38</f>
        <v>0</v>
      </c>
      <c r="BD57" s="118">
        <f>'01-II - ETAPA II'!F39</f>
        <v>0</v>
      </c>
      <c r="BE57" s="4"/>
      <c r="BT57" s="28" t="s">
        <v>81</v>
      </c>
      <c r="BV57" s="28" t="s">
        <v>74</v>
      </c>
      <c r="BW57" s="28" t="s">
        <v>89</v>
      </c>
      <c r="BX57" s="28" t="s">
        <v>80</v>
      </c>
      <c r="CL57" s="28" t="s">
        <v>3</v>
      </c>
    </row>
    <row r="58" s="4" customFormat="1" ht="16.5" customHeight="1">
      <c r="A58" s="111" t="s">
        <v>82</v>
      </c>
      <c r="B58" s="60"/>
      <c r="C58" s="10"/>
      <c r="D58" s="10"/>
      <c r="E58" s="112" t="s">
        <v>90</v>
      </c>
      <c r="F58" s="112"/>
      <c r="G58" s="112"/>
      <c r="H58" s="112"/>
      <c r="I58" s="112"/>
      <c r="J58" s="10"/>
      <c r="K58" s="112" t="s">
        <v>91</v>
      </c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3">
        <f>'01-III - ETAPA III'!J32</f>
        <v>0</v>
      </c>
      <c r="AH58" s="10"/>
      <c r="AI58" s="10"/>
      <c r="AJ58" s="10"/>
      <c r="AK58" s="10"/>
      <c r="AL58" s="10"/>
      <c r="AM58" s="10"/>
      <c r="AN58" s="113">
        <f>SUM(AG58,AT58)</f>
        <v>0</v>
      </c>
      <c r="AO58" s="10"/>
      <c r="AP58" s="10"/>
      <c r="AQ58" s="114" t="s">
        <v>85</v>
      </c>
      <c r="AR58" s="60"/>
      <c r="AS58" s="115">
        <v>0</v>
      </c>
      <c r="AT58" s="116">
        <f>ROUND(SUM(AV58:AW58),2)</f>
        <v>0</v>
      </c>
      <c r="AU58" s="117">
        <f>'01-III - ETAPA III'!P102</f>
        <v>0</v>
      </c>
      <c r="AV58" s="116">
        <f>'01-III - ETAPA III'!J35</f>
        <v>0</v>
      </c>
      <c r="AW58" s="116">
        <f>'01-III - ETAPA III'!J36</f>
        <v>0</v>
      </c>
      <c r="AX58" s="116">
        <f>'01-III - ETAPA III'!J37</f>
        <v>0</v>
      </c>
      <c r="AY58" s="116">
        <f>'01-III - ETAPA III'!J38</f>
        <v>0</v>
      </c>
      <c r="AZ58" s="116">
        <f>'01-III - ETAPA III'!F35</f>
        <v>0</v>
      </c>
      <c r="BA58" s="116">
        <f>'01-III - ETAPA III'!F36</f>
        <v>0</v>
      </c>
      <c r="BB58" s="116">
        <f>'01-III - ETAPA III'!F37</f>
        <v>0</v>
      </c>
      <c r="BC58" s="116">
        <f>'01-III - ETAPA III'!F38</f>
        <v>0</v>
      </c>
      <c r="BD58" s="118">
        <f>'01-III - ETAPA III'!F39</f>
        <v>0</v>
      </c>
      <c r="BE58" s="4"/>
      <c r="BT58" s="28" t="s">
        <v>81</v>
      </c>
      <c r="BV58" s="28" t="s">
        <v>74</v>
      </c>
      <c r="BW58" s="28" t="s">
        <v>92</v>
      </c>
      <c r="BX58" s="28" t="s">
        <v>80</v>
      </c>
      <c r="CL58" s="28" t="s">
        <v>3</v>
      </c>
    </row>
    <row r="59" s="4" customFormat="1" ht="16.5" customHeight="1">
      <c r="A59" s="111" t="s">
        <v>82</v>
      </c>
      <c r="B59" s="60"/>
      <c r="C59" s="10"/>
      <c r="D59" s="10"/>
      <c r="E59" s="112" t="s">
        <v>93</v>
      </c>
      <c r="F59" s="112"/>
      <c r="G59" s="112"/>
      <c r="H59" s="112"/>
      <c r="I59" s="112"/>
      <c r="J59" s="10"/>
      <c r="K59" s="112" t="s">
        <v>94</v>
      </c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3">
        <f>'01-IV - ETAPA IV'!J32</f>
        <v>0</v>
      </c>
      <c r="AH59" s="10"/>
      <c r="AI59" s="10"/>
      <c r="AJ59" s="10"/>
      <c r="AK59" s="10"/>
      <c r="AL59" s="10"/>
      <c r="AM59" s="10"/>
      <c r="AN59" s="113">
        <f>SUM(AG59,AT59)</f>
        <v>0</v>
      </c>
      <c r="AO59" s="10"/>
      <c r="AP59" s="10"/>
      <c r="AQ59" s="114" t="s">
        <v>85</v>
      </c>
      <c r="AR59" s="60"/>
      <c r="AS59" s="115">
        <v>0</v>
      </c>
      <c r="AT59" s="116">
        <f>ROUND(SUM(AV59:AW59),2)</f>
        <v>0</v>
      </c>
      <c r="AU59" s="117">
        <f>'01-IV - ETAPA IV'!P103</f>
        <v>0</v>
      </c>
      <c r="AV59" s="116">
        <f>'01-IV - ETAPA IV'!J35</f>
        <v>0</v>
      </c>
      <c r="AW59" s="116">
        <f>'01-IV - ETAPA IV'!J36</f>
        <v>0</v>
      </c>
      <c r="AX59" s="116">
        <f>'01-IV - ETAPA IV'!J37</f>
        <v>0</v>
      </c>
      <c r="AY59" s="116">
        <f>'01-IV - ETAPA IV'!J38</f>
        <v>0</v>
      </c>
      <c r="AZ59" s="116">
        <f>'01-IV - ETAPA IV'!F35</f>
        <v>0</v>
      </c>
      <c r="BA59" s="116">
        <f>'01-IV - ETAPA IV'!F36</f>
        <v>0</v>
      </c>
      <c r="BB59" s="116">
        <f>'01-IV - ETAPA IV'!F37</f>
        <v>0</v>
      </c>
      <c r="BC59" s="116">
        <f>'01-IV - ETAPA IV'!F38</f>
        <v>0</v>
      </c>
      <c r="BD59" s="118">
        <f>'01-IV - ETAPA IV'!F39</f>
        <v>0</v>
      </c>
      <c r="BE59" s="4"/>
      <c r="BT59" s="28" t="s">
        <v>81</v>
      </c>
      <c r="BV59" s="28" t="s">
        <v>74</v>
      </c>
      <c r="BW59" s="28" t="s">
        <v>95</v>
      </c>
      <c r="BX59" s="28" t="s">
        <v>80</v>
      </c>
      <c r="CL59" s="28" t="s">
        <v>3</v>
      </c>
    </row>
    <row r="60" s="7" customFormat="1" ht="16.5" customHeight="1">
      <c r="A60" s="7"/>
      <c r="B60" s="99"/>
      <c r="C60" s="100"/>
      <c r="D60" s="101" t="s">
        <v>96</v>
      </c>
      <c r="E60" s="101"/>
      <c r="F60" s="101"/>
      <c r="G60" s="101"/>
      <c r="H60" s="101"/>
      <c r="I60" s="102"/>
      <c r="J60" s="101" t="s">
        <v>97</v>
      </c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3">
        <f>ROUND(SUM(AG61:AG64),2)</f>
        <v>0</v>
      </c>
      <c r="AH60" s="102"/>
      <c r="AI60" s="102"/>
      <c r="AJ60" s="102"/>
      <c r="AK60" s="102"/>
      <c r="AL60" s="102"/>
      <c r="AM60" s="102"/>
      <c r="AN60" s="104">
        <f>SUM(AG60,AT60)</f>
        <v>0</v>
      </c>
      <c r="AO60" s="102"/>
      <c r="AP60" s="102"/>
      <c r="AQ60" s="105" t="s">
        <v>78</v>
      </c>
      <c r="AR60" s="99"/>
      <c r="AS60" s="106">
        <f>ROUND(SUM(AS61:AS64),2)</f>
        <v>0</v>
      </c>
      <c r="AT60" s="107">
        <f>ROUND(SUM(AV60:AW60),2)</f>
        <v>0</v>
      </c>
      <c r="AU60" s="108">
        <f>ROUND(SUM(AU61:AU64),5)</f>
        <v>0</v>
      </c>
      <c r="AV60" s="107">
        <f>ROUND(AZ60*L29,2)</f>
        <v>0</v>
      </c>
      <c r="AW60" s="107">
        <f>ROUND(BA60*L30,2)</f>
        <v>0</v>
      </c>
      <c r="AX60" s="107">
        <f>ROUND(BB60*L29,2)</f>
        <v>0</v>
      </c>
      <c r="AY60" s="107">
        <f>ROUND(BC60*L30,2)</f>
        <v>0</v>
      </c>
      <c r="AZ60" s="107">
        <f>ROUND(SUM(AZ61:AZ64),2)</f>
        <v>0</v>
      </c>
      <c r="BA60" s="107">
        <f>ROUND(SUM(BA61:BA64),2)</f>
        <v>0</v>
      </c>
      <c r="BB60" s="107">
        <f>ROUND(SUM(BB61:BB64),2)</f>
        <v>0</v>
      </c>
      <c r="BC60" s="107">
        <f>ROUND(SUM(BC61:BC64),2)</f>
        <v>0</v>
      </c>
      <c r="BD60" s="109">
        <f>ROUND(SUM(BD61:BD64),2)</f>
        <v>0</v>
      </c>
      <c r="BE60" s="7"/>
      <c r="BS60" s="110" t="s">
        <v>71</v>
      </c>
      <c r="BT60" s="110" t="s">
        <v>79</v>
      </c>
      <c r="BU60" s="110" t="s">
        <v>73</v>
      </c>
      <c r="BV60" s="110" t="s">
        <v>74</v>
      </c>
      <c r="BW60" s="110" t="s">
        <v>98</v>
      </c>
      <c r="BX60" s="110" t="s">
        <v>5</v>
      </c>
      <c r="CL60" s="110" t="s">
        <v>3</v>
      </c>
      <c r="CM60" s="110" t="s">
        <v>81</v>
      </c>
    </row>
    <row r="61" s="4" customFormat="1" ht="16.5" customHeight="1">
      <c r="A61" s="111" t="s">
        <v>82</v>
      </c>
      <c r="B61" s="60"/>
      <c r="C61" s="10"/>
      <c r="D61" s="10"/>
      <c r="E61" s="112" t="s">
        <v>99</v>
      </c>
      <c r="F61" s="112"/>
      <c r="G61" s="112"/>
      <c r="H61" s="112"/>
      <c r="I61" s="112"/>
      <c r="J61" s="10"/>
      <c r="K61" s="112" t="s">
        <v>84</v>
      </c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3">
        <f>'02-I - ETAPA I'!J32</f>
        <v>0</v>
      </c>
      <c r="AH61" s="10"/>
      <c r="AI61" s="10"/>
      <c r="AJ61" s="10"/>
      <c r="AK61" s="10"/>
      <c r="AL61" s="10"/>
      <c r="AM61" s="10"/>
      <c r="AN61" s="113">
        <f>SUM(AG61,AT61)</f>
        <v>0</v>
      </c>
      <c r="AO61" s="10"/>
      <c r="AP61" s="10"/>
      <c r="AQ61" s="114" t="s">
        <v>85</v>
      </c>
      <c r="AR61" s="60"/>
      <c r="AS61" s="115">
        <v>0</v>
      </c>
      <c r="AT61" s="116">
        <f>ROUND(SUM(AV61:AW61),2)</f>
        <v>0</v>
      </c>
      <c r="AU61" s="117">
        <f>'02-I - ETAPA I'!P85</f>
        <v>0</v>
      </c>
      <c r="AV61" s="116">
        <f>'02-I - ETAPA I'!J35</f>
        <v>0</v>
      </c>
      <c r="AW61" s="116">
        <f>'02-I - ETAPA I'!J36</f>
        <v>0</v>
      </c>
      <c r="AX61" s="116">
        <f>'02-I - ETAPA I'!J37</f>
        <v>0</v>
      </c>
      <c r="AY61" s="116">
        <f>'02-I - ETAPA I'!J38</f>
        <v>0</v>
      </c>
      <c r="AZ61" s="116">
        <f>'02-I - ETAPA I'!F35</f>
        <v>0</v>
      </c>
      <c r="BA61" s="116">
        <f>'02-I - ETAPA I'!F36</f>
        <v>0</v>
      </c>
      <c r="BB61" s="116">
        <f>'02-I - ETAPA I'!F37</f>
        <v>0</v>
      </c>
      <c r="BC61" s="116">
        <f>'02-I - ETAPA I'!F38</f>
        <v>0</v>
      </c>
      <c r="BD61" s="118">
        <f>'02-I - ETAPA I'!F39</f>
        <v>0</v>
      </c>
      <c r="BE61" s="4"/>
      <c r="BT61" s="28" t="s">
        <v>81</v>
      </c>
      <c r="BV61" s="28" t="s">
        <v>74</v>
      </c>
      <c r="BW61" s="28" t="s">
        <v>100</v>
      </c>
      <c r="BX61" s="28" t="s">
        <v>98</v>
      </c>
      <c r="CL61" s="28" t="s">
        <v>3</v>
      </c>
    </row>
    <row r="62" s="4" customFormat="1" ht="16.5" customHeight="1">
      <c r="A62" s="111" t="s">
        <v>82</v>
      </c>
      <c r="B62" s="60"/>
      <c r="C62" s="10"/>
      <c r="D62" s="10"/>
      <c r="E62" s="112" t="s">
        <v>101</v>
      </c>
      <c r="F62" s="112"/>
      <c r="G62" s="112"/>
      <c r="H62" s="112"/>
      <c r="I62" s="112"/>
      <c r="J62" s="10"/>
      <c r="K62" s="112" t="s">
        <v>88</v>
      </c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3">
        <f>'02-II - ETAPA II'!J32</f>
        <v>0</v>
      </c>
      <c r="AH62" s="10"/>
      <c r="AI62" s="10"/>
      <c r="AJ62" s="10"/>
      <c r="AK62" s="10"/>
      <c r="AL62" s="10"/>
      <c r="AM62" s="10"/>
      <c r="AN62" s="113">
        <f>SUM(AG62,AT62)</f>
        <v>0</v>
      </c>
      <c r="AO62" s="10"/>
      <c r="AP62" s="10"/>
      <c r="AQ62" s="114" t="s">
        <v>85</v>
      </c>
      <c r="AR62" s="60"/>
      <c r="AS62" s="115">
        <v>0</v>
      </c>
      <c r="AT62" s="116">
        <f>ROUND(SUM(AV62:AW62),2)</f>
        <v>0</v>
      </c>
      <c r="AU62" s="117">
        <f>'02-II - ETAPA II'!P85</f>
        <v>0</v>
      </c>
      <c r="AV62" s="116">
        <f>'02-II - ETAPA II'!J35</f>
        <v>0</v>
      </c>
      <c r="AW62" s="116">
        <f>'02-II - ETAPA II'!J36</f>
        <v>0</v>
      </c>
      <c r="AX62" s="116">
        <f>'02-II - ETAPA II'!J37</f>
        <v>0</v>
      </c>
      <c r="AY62" s="116">
        <f>'02-II - ETAPA II'!J38</f>
        <v>0</v>
      </c>
      <c r="AZ62" s="116">
        <f>'02-II - ETAPA II'!F35</f>
        <v>0</v>
      </c>
      <c r="BA62" s="116">
        <f>'02-II - ETAPA II'!F36</f>
        <v>0</v>
      </c>
      <c r="BB62" s="116">
        <f>'02-II - ETAPA II'!F37</f>
        <v>0</v>
      </c>
      <c r="BC62" s="116">
        <f>'02-II - ETAPA II'!F38</f>
        <v>0</v>
      </c>
      <c r="BD62" s="118">
        <f>'02-II - ETAPA II'!F39</f>
        <v>0</v>
      </c>
      <c r="BE62" s="4"/>
      <c r="BT62" s="28" t="s">
        <v>81</v>
      </c>
      <c r="BV62" s="28" t="s">
        <v>74</v>
      </c>
      <c r="BW62" s="28" t="s">
        <v>102</v>
      </c>
      <c r="BX62" s="28" t="s">
        <v>98</v>
      </c>
      <c r="CL62" s="28" t="s">
        <v>3</v>
      </c>
    </row>
    <row r="63" s="4" customFormat="1" ht="16.5" customHeight="1">
      <c r="A63" s="111" t="s">
        <v>82</v>
      </c>
      <c r="B63" s="60"/>
      <c r="C63" s="10"/>
      <c r="D63" s="10"/>
      <c r="E63" s="112" t="s">
        <v>103</v>
      </c>
      <c r="F63" s="112"/>
      <c r="G63" s="112"/>
      <c r="H63" s="112"/>
      <c r="I63" s="112"/>
      <c r="J63" s="10"/>
      <c r="K63" s="112" t="s">
        <v>91</v>
      </c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3">
        <f>'02-III - ETAPA III'!J32</f>
        <v>0</v>
      </c>
      <c r="AH63" s="10"/>
      <c r="AI63" s="10"/>
      <c r="AJ63" s="10"/>
      <c r="AK63" s="10"/>
      <c r="AL63" s="10"/>
      <c r="AM63" s="10"/>
      <c r="AN63" s="113">
        <f>SUM(AG63,AT63)</f>
        <v>0</v>
      </c>
      <c r="AO63" s="10"/>
      <c r="AP63" s="10"/>
      <c r="AQ63" s="114" t="s">
        <v>85</v>
      </c>
      <c r="AR63" s="60"/>
      <c r="AS63" s="115">
        <v>0</v>
      </c>
      <c r="AT63" s="116">
        <f>ROUND(SUM(AV63:AW63),2)</f>
        <v>0</v>
      </c>
      <c r="AU63" s="117">
        <f>'02-III - ETAPA III'!P85</f>
        <v>0</v>
      </c>
      <c r="AV63" s="116">
        <f>'02-III - ETAPA III'!J35</f>
        <v>0</v>
      </c>
      <c r="AW63" s="116">
        <f>'02-III - ETAPA III'!J36</f>
        <v>0</v>
      </c>
      <c r="AX63" s="116">
        <f>'02-III - ETAPA III'!J37</f>
        <v>0</v>
      </c>
      <c r="AY63" s="116">
        <f>'02-III - ETAPA III'!J38</f>
        <v>0</v>
      </c>
      <c r="AZ63" s="116">
        <f>'02-III - ETAPA III'!F35</f>
        <v>0</v>
      </c>
      <c r="BA63" s="116">
        <f>'02-III - ETAPA III'!F36</f>
        <v>0</v>
      </c>
      <c r="BB63" s="116">
        <f>'02-III - ETAPA III'!F37</f>
        <v>0</v>
      </c>
      <c r="BC63" s="116">
        <f>'02-III - ETAPA III'!F38</f>
        <v>0</v>
      </c>
      <c r="BD63" s="118">
        <f>'02-III - ETAPA III'!F39</f>
        <v>0</v>
      </c>
      <c r="BE63" s="4"/>
      <c r="BT63" s="28" t="s">
        <v>81</v>
      </c>
      <c r="BV63" s="28" t="s">
        <v>74</v>
      </c>
      <c r="BW63" s="28" t="s">
        <v>104</v>
      </c>
      <c r="BX63" s="28" t="s">
        <v>98</v>
      </c>
      <c r="CL63" s="28" t="s">
        <v>3</v>
      </c>
    </row>
    <row r="64" s="4" customFormat="1" ht="16.5" customHeight="1">
      <c r="A64" s="111" t="s">
        <v>82</v>
      </c>
      <c r="B64" s="60"/>
      <c r="C64" s="10"/>
      <c r="D64" s="10"/>
      <c r="E64" s="112" t="s">
        <v>105</v>
      </c>
      <c r="F64" s="112"/>
      <c r="G64" s="112"/>
      <c r="H64" s="112"/>
      <c r="I64" s="112"/>
      <c r="J64" s="10"/>
      <c r="K64" s="112" t="s">
        <v>94</v>
      </c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3">
        <f>'02-IV - ETAPA IV'!J32</f>
        <v>0</v>
      </c>
      <c r="AH64" s="10"/>
      <c r="AI64" s="10"/>
      <c r="AJ64" s="10"/>
      <c r="AK64" s="10"/>
      <c r="AL64" s="10"/>
      <c r="AM64" s="10"/>
      <c r="AN64" s="113">
        <f>SUM(AG64,AT64)</f>
        <v>0</v>
      </c>
      <c r="AO64" s="10"/>
      <c r="AP64" s="10"/>
      <c r="AQ64" s="114" t="s">
        <v>85</v>
      </c>
      <c r="AR64" s="60"/>
      <c r="AS64" s="115">
        <v>0</v>
      </c>
      <c r="AT64" s="116">
        <f>ROUND(SUM(AV64:AW64),2)</f>
        <v>0</v>
      </c>
      <c r="AU64" s="117">
        <f>'02-IV - ETAPA IV'!P85</f>
        <v>0</v>
      </c>
      <c r="AV64" s="116">
        <f>'02-IV - ETAPA IV'!J35</f>
        <v>0</v>
      </c>
      <c r="AW64" s="116">
        <f>'02-IV - ETAPA IV'!J36</f>
        <v>0</v>
      </c>
      <c r="AX64" s="116">
        <f>'02-IV - ETAPA IV'!J37</f>
        <v>0</v>
      </c>
      <c r="AY64" s="116">
        <f>'02-IV - ETAPA IV'!J38</f>
        <v>0</v>
      </c>
      <c r="AZ64" s="116">
        <f>'02-IV - ETAPA IV'!F35</f>
        <v>0</v>
      </c>
      <c r="BA64" s="116">
        <f>'02-IV - ETAPA IV'!F36</f>
        <v>0</v>
      </c>
      <c r="BB64" s="116">
        <f>'02-IV - ETAPA IV'!F37</f>
        <v>0</v>
      </c>
      <c r="BC64" s="116">
        <f>'02-IV - ETAPA IV'!F38</f>
        <v>0</v>
      </c>
      <c r="BD64" s="118">
        <f>'02-IV - ETAPA IV'!F39</f>
        <v>0</v>
      </c>
      <c r="BE64" s="4"/>
      <c r="BT64" s="28" t="s">
        <v>81</v>
      </c>
      <c r="BV64" s="28" t="s">
        <v>74</v>
      </c>
      <c r="BW64" s="28" t="s">
        <v>106</v>
      </c>
      <c r="BX64" s="28" t="s">
        <v>98</v>
      </c>
      <c r="CL64" s="28" t="s">
        <v>3</v>
      </c>
    </row>
    <row r="65" s="7" customFormat="1" ht="16.5" customHeight="1">
      <c r="A65" s="111" t="s">
        <v>82</v>
      </c>
      <c r="B65" s="99"/>
      <c r="C65" s="100"/>
      <c r="D65" s="101" t="s">
        <v>107</v>
      </c>
      <c r="E65" s="101"/>
      <c r="F65" s="101"/>
      <c r="G65" s="101"/>
      <c r="H65" s="101"/>
      <c r="I65" s="102"/>
      <c r="J65" s="101" t="s">
        <v>108</v>
      </c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4">
        <f>'VRN - VEDLEJŠÍ ROZPOČTOVÉ...'!J30</f>
        <v>0</v>
      </c>
      <c r="AH65" s="102"/>
      <c r="AI65" s="102"/>
      <c r="AJ65" s="102"/>
      <c r="AK65" s="102"/>
      <c r="AL65" s="102"/>
      <c r="AM65" s="102"/>
      <c r="AN65" s="104">
        <f>SUM(AG65,AT65)</f>
        <v>0</v>
      </c>
      <c r="AO65" s="102"/>
      <c r="AP65" s="102"/>
      <c r="AQ65" s="105" t="s">
        <v>78</v>
      </c>
      <c r="AR65" s="99"/>
      <c r="AS65" s="119">
        <v>0</v>
      </c>
      <c r="AT65" s="120">
        <f>ROUND(SUM(AV65:AW65),2)</f>
        <v>0</v>
      </c>
      <c r="AU65" s="121">
        <f>'VRN - VEDLEJŠÍ ROZPOČTOVÉ...'!P89</f>
        <v>0</v>
      </c>
      <c r="AV65" s="120">
        <f>'VRN - VEDLEJŠÍ ROZPOČTOVÉ...'!J33</f>
        <v>0</v>
      </c>
      <c r="AW65" s="120">
        <f>'VRN - VEDLEJŠÍ ROZPOČTOVÉ...'!J34</f>
        <v>0</v>
      </c>
      <c r="AX65" s="120">
        <f>'VRN - VEDLEJŠÍ ROZPOČTOVÉ...'!J35</f>
        <v>0</v>
      </c>
      <c r="AY65" s="120">
        <f>'VRN - VEDLEJŠÍ ROZPOČTOVÉ...'!J36</f>
        <v>0</v>
      </c>
      <c r="AZ65" s="120">
        <f>'VRN - VEDLEJŠÍ ROZPOČTOVÉ...'!F33</f>
        <v>0</v>
      </c>
      <c r="BA65" s="120">
        <f>'VRN - VEDLEJŠÍ ROZPOČTOVÉ...'!F34</f>
        <v>0</v>
      </c>
      <c r="BB65" s="120">
        <f>'VRN - VEDLEJŠÍ ROZPOČTOVÉ...'!F35</f>
        <v>0</v>
      </c>
      <c r="BC65" s="120">
        <f>'VRN - VEDLEJŠÍ ROZPOČTOVÉ...'!F36</f>
        <v>0</v>
      </c>
      <c r="BD65" s="122">
        <f>'VRN - VEDLEJŠÍ ROZPOČTOVÉ...'!F37</f>
        <v>0</v>
      </c>
      <c r="BE65" s="7"/>
      <c r="BT65" s="110" t="s">
        <v>79</v>
      </c>
      <c r="BV65" s="110" t="s">
        <v>74</v>
      </c>
      <c r="BW65" s="110" t="s">
        <v>109</v>
      </c>
      <c r="BX65" s="110" t="s">
        <v>5</v>
      </c>
      <c r="CL65" s="110" t="s">
        <v>3</v>
      </c>
      <c r="CM65" s="110" t="s">
        <v>81</v>
      </c>
    </row>
    <row r="66" s="2" customFormat="1" ht="30" customHeight="1">
      <c r="A66" s="39"/>
      <c r="B66" s="40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40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40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mergeCells count="82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65:AP65"/>
    <mergeCell ref="AG65:AM65"/>
    <mergeCell ref="AN54:AP54"/>
  </mergeCells>
  <hyperlinks>
    <hyperlink ref="A56" location="'01-I - ETAPA I'!C2" display="/"/>
    <hyperlink ref="A57" location="'01-II - ETAPA II'!C2" display="/"/>
    <hyperlink ref="A58" location="'01-III - ETAPA III'!C2" display="/"/>
    <hyperlink ref="A59" location="'01-IV - ETAPA IV'!C2" display="/"/>
    <hyperlink ref="A61" location="'02-I - ETAPA I'!C2" display="/"/>
    <hyperlink ref="A62" location="'02-II - ETAPA II'!C2" display="/"/>
    <hyperlink ref="A63" location="'02-III - ETAPA III'!C2" display="/"/>
    <hyperlink ref="A64" location="'02-IV - ETAPA IV'!C2" display="/"/>
    <hyperlink ref="A6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111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1559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7. 12. 2021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tr">
        <f>IF('Rekapitulace stavby'!AN10="","",'Rekapitulace stavby'!AN10)</f>
        <v/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tr">
        <f>IF('Rekapitulace stavby'!E11="","",'Rekapitulace stavby'!E11)</f>
        <v xml:space="preserve"> </v>
      </c>
      <c r="F15" s="39"/>
      <c r="G15" s="39"/>
      <c r="H15" s="39"/>
      <c r="I15" s="33" t="s">
        <v>27</v>
      </c>
      <c r="J15" s="28" t="str">
        <f>IF('Rekapitulace stavby'!AN11="","",'Rekapitulace stavby'!AN11)</f>
        <v/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28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27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30</v>
      </c>
      <c r="E20" s="39"/>
      <c r="F20" s="39"/>
      <c r="G20" s="39"/>
      <c r="H20" s="39"/>
      <c r="I20" s="33" t="s">
        <v>26</v>
      </c>
      <c r="J20" s="28" t="s">
        <v>31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27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35</v>
      </c>
      <c r="F24" s="39"/>
      <c r="G24" s="39"/>
      <c r="H24" s="39"/>
      <c r="I24" s="33" t="s">
        <v>27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ROUND(J89,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ROUND((SUM(BE89:BE128)),  2)</f>
        <v>0</v>
      </c>
      <c r="G33" s="39"/>
      <c r="H33" s="39"/>
      <c r="I33" s="132">
        <v>0.20999999999999999</v>
      </c>
      <c r="J33" s="131">
        <f>ROUND(((SUM(BE89:BE128))*I33),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ROUND((SUM(BF89:BF128)),  2)</f>
        <v>0</v>
      </c>
      <c r="G34" s="39"/>
      <c r="H34" s="39"/>
      <c r="I34" s="132">
        <v>0.14999999999999999</v>
      </c>
      <c r="J34" s="131">
        <f>ROUND(((SUM(BF89:BF128))*I34),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ROUND((SUM(BG89:BG128)),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ROUND((SUM(BH89:BH128)),  2)</f>
        <v>0</v>
      </c>
      <c r="G36" s="39"/>
      <c r="H36" s="39"/>
      <c r="I36" s="132">
        <v>0.14999999999999999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ROUND((SUM(BI89:BI128)),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115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Obnova střechy MZe, Těšnov, Praha I - Nové Město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VRN - VEDLEJŠÍ ROZPOČTOVÉ NÁKLADY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 xml:space="preserve"> </v>
      </c>
      <c r="G52" s="39"/>
      <c r="H52" s="39"/>
      <c r="I52" s="33" t="s">
        <v>23</v>
      </c>
      <c r="J52" s="65" t="str">
        <f>IF(J12="","",J12)</f>
        <v>7. 12. 2021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39"/>
      <c r="E54" s="39"/>
      <c r="F54" s="28" t="str">
        <f>E15</f>
        <v xml:space="preserve"> </v>
      </c>
      <c r="G54" s="39"/>
      <c r="H54" s="39"/>
      <c r="I54" s="33" t="s">
        <v>30</v>
      </c>
      <c r="J54" s="37" t="str">
        <f>E21</f>
        <v>Energy Benefit Centre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28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lacko.ondrej@seznam.cz (tel.:725535980)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116</v>
      </c>
      <c r="D57" s="133"/>
      <c r="E57" s="133"/>
      <c r="F57" s="133"/>
      <c r="G57" s="133"/>
      <c r="H57" s="133"/>
      <c r="I57" s="133"/>
      <c r="J57" s="140" t="s">
        <v>117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J89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118</v>
      </c>
    </row>
    <row r="60" s="9" customFormat="1" ht="24.96" customHeight="1">
      <c r="A60" s="9"/>
      <c r="B60" s="142"/>
      <c r="C60" s="9"/>
      <c r="D60" s="143" t="s">
        <v>136</v>
      </c>
      <c r="E60" s="144"/>
      <c r="F60" s="144"/>
      <c r="G60" s="144"/>
      <c r="H60" s="144"/>
      <c r="I60" s="144"/>
      <c r="J60" s="145">
        <f>J90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42"/>
      <c r="C61" s="9"/>
      <c r="D61" s="143" t="s">
        <v>1560</v>
      </c>
      <c r="E61" s="144"/>
      <c r="F61" s="144"/>
      <c r="G61" s="144"/>
      <c r="H61" s="144"/>
      <c r="I61" s="144"/>
      <c r="J61" s="145">
        <f>J92</f>
        <v>0</v>
      </c>
      <c r="K61" s="9"/>
      <c r="L61" s="14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46"/>
      <c r="C62" s="10"/>
      <c r="D62" s="147" t="s">
        <v>1561</v>
      </c>
      <c r="E62" s="148"/>
      <c r="F62" s="148"/>
      <c r="G62" s="148"/>
      <c r="H62" s="148"/>
      <c r="I62" s="148"/>
      <c r="J62" s="149">
        <f>J93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1562</v>
      </c>
      <c r="E63" s="148"/>
      <c r="F63" s="148"/>
      <c r="G63" s="148"/>
      <c r="H63" s="148"/>
      <c r="I63" s="148"/>
      <c r="J63" s="149">
        <f>J104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1563</v>
      </c>
      <c r="E64" s="148"/>
      <c r="F64" s="148"/>
      <c r="G64" s="148"/>
      <c r="H64" s="148"/>
      <c r="I64" s="148"/>
      <c r="J64" s="149">
        <f>J107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1564</v>
      </c>
      <c r="E65" s="148"/>
      <c r="F65" s="148"/>
      <c r="G65" s="148"/>
      <c r="H65" s="148"/>
      <c r="I65" s="148"/>
      <c r="J65" s="149">
        <f>J110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1565</v>
      </c>
      <c r="E66" s="148"/>
      <c r="F66" s="148"/>
      <c r="G66" s="148"/>
      <c r="H66" s="148"/>
      <c r="I66" s="148"/>
      <c r="J66" s="149">
        <f>J113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1566</v>
      </c>
      <c r="E67" s="148"/>
      <c r="F67" s="148"/>
      <c r="G67" s="148"/>
      <c r="H67" s="148"/>
      <c r="I67" s="148"/>
      <c r="J67" s="149">
        <f>J120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1567</v>
      </c>
      <c r="E68" s="148"/>
      <c r="F68" s="148"/>
      <c r="G68" s="148"/>
      <c r="H68" s="148"/>
      <c r="I68" s="148"/>
      <c r="J68" s="149">
        <f>J123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1568</v>
      </c>
      <c r="E69" s="148"/>
      <c r="F69" s="148"/>
      <c r="G69" s="148"/>
      <c r="H69" s="148"/>
      <c r="I69" s="148"/>
      <c r="J69" s="149">
        <f>J126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137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24" t="str">
        <f>E7</f>
        <v>Obnova střechy MZe, Těšnov, Praha I - Nové Město</v>
      </c>
      <c r="F79" s="33"/>
      <c r="G79" s="33"/>
      <c r="H79" s="33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111</v>
      </c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39"/>
      <c r="D81" s="39"/>
      <c r="E81" s="63" t="str">
        <f>E9</f>
        <v>VRN - VEDLEJŠÍ ROZPOČTOVÉ NÁKLADY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39"/>
      <c r="E83" s="39"/>
      <c r="F83" s="28" t="str">
        <f>F12</f>
        <v xml:space="preserve"> </v>
      </c>
      <c r="G83" s="39"/>
      <c r="H83" s="39"/>
      <c r="I83" s="33" t="s">
        <v>23</v>
      </c>
      <c r="J83" s="65" t="str">
        <f>IF(J12="","",J12)</f>
        <v>7. 12. 2021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39"/>
      <c r="E85" s="39"/>
      <c r="F85" s="28" t="str">
        <f>E15</f>
        <v xml:space="preserve"> </v>
      </c>
      <c r="G85" s="39"/>
      <c r="H85" s="39"/>
      <c r="I85" s="33" t="s">
        <v>30</v>
      </c>
      <c r="J85" s="37" t="str">
        <f>E21</f>
        <v>Energy Benefit Centre a.s.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28</v>
      </c>
      <c r="D86" s="39"/>
      <c r="E86" s="39"/>
      <c r="F86" s="28" t="str">
        <f>IF(E18="","",E18)</f>
        <v>Vyplň údaj</v>
      </c>
      <c r="G86" s="39"/>
      <c r="H86" s="39"/>
      <c r="I86" s="33" t="s">
        <v>34</v>
      </c>
      <c r="J86" s="37" t="str">
        <f>E24</f>
        <v>lacko.ondrej@seznam.cz (tel.:725535980)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50"/>
      <c r="B88" s="151"/>
      <c r="C88" s="152" t="s">
        <v>138</v>
      </c>
      <c r="D88" s="153" t="s">
        <v>57</v>
      </c>
      <c r="E88" s="153" t="s">
        <v>53</v>
      </c>
      <c r="F88" s="153" t="s">
        <v>54</v>
      </c>
      <c r="G88" s="153" t="s">
        <v>139</v>
      </c>
      <c r="H88" s="153" t="s">
        <v>140</v>
      </c>
      <c r="I88" s="153" t="s">
        <v>141</v>
      </c>
      <c r="J88" s="154" t="s">
        <v>117</v>
      </c>
      <c r="K88" s="155" t="s">
        <v>142</v>
      </c>
      <c r="L88" s="156"/>
      <c r="M88" s="81" t="s">
        <v>3</v>
      </c>
      <c r="N88" s="82" t="s">
        <v>42</v>
      </c>
      <c r="O88" s="82" t="s">
        <v>143</v>
      </c>
      <c r="P88" s="82" t="s">
        <v>144</v>
      </c>
      <c r="Q88" s="82" t="s">
        <v>145</v>
      </c>
      <c r="R88" s="82" t="s">
        <v>146</v>
      </c>
      <c r="S88" s="82" t="s">
        <v>147</v>
      </c>
      <c r="T88" s="83" t="s">
        <v>148</v>
      </c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="2" customFormat="1" ht="22.8" customHeight="1">
      <c r="A89" s="39"/>
      <c r="B89" s="40"/>
      <c r="C89" s="88" t="s">
        <v>149</v>
      </c>
      <c r="D89" s="39"/>
      <c r="E89" s="39"/>
      <c r="F89" s="39"/>
      <c r="G89" s="39"/>
      <c r="H89" s="39"/>
      <c r="I89" s="39"/>
      <c r="J89" s="157">
        <f>BK89</f>
        <v>0</v>
      </c>
      <c r="K89" s="39"/>
      <c r="L89" s="40"/>
      <c r="M89" s="84"/>
      <c r="N89" s="69"/>
      <c r="O89" s="85"/>
      <c r="P89" s="158">
        <f>P90+P92</f>
        <v>0</v>
      </c>
      <c r="Q89" s="85"/>
      <c r="R89" s="158">
        <f>R90+R92</f>
        <v>0</v>
      </c>
      <c r="S89" s="85"/>
      <c r="T89" s="159">
        <f>T90+T92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71</v>
      </c>
      <c r="AU89" s="20" t="s">
        <v>118</v>
      </c>
      <c r="BK89" s="160">
        <f>BK90+BK92</f>
        <v>0</v>
      </c>
    </row>
    <row r="90" s="12" customFormat="1" ht="25.92" customHeight="1">
      <c r="A90" s="12"/>
      <c r="B90" s="161"/>
      <c r="C90" s="12"/>
      <c r="D90" s="162" t="s">
        <v>71</v>
      </c>
      <c r="E90" s="163" t="s">
        <v>855</v>
      </c>
      <c r="F90" s="163" t="s">
        <v>856</v>
      </c>
      <c r="G90" s="12"/>
      <c r="H90" s="12"/>
      <c r="I90" s="164"/>
      <c r="J90" s="165">
        <f>BK90</f>
        <v>0</v>
      </c>
      <c r="K90" s="12"/>
      <c r="L90" s="161"/>
      <c r="M90" s="166"/>
      <c r="N90" s="167"/>
      <c r="O90" s="167"/>
      <c r="P90" s="168">
        <f>P91</f>
        <v>0</v>
      </c>
      <c r="Q90" s="167"/>
      <c r="R90" s="168">
        <f>R91</f>
        <v>0</v>
      </c>
      <c r="S90" s="167"/>
      <c r="T90" s="16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62" t="s">
        <v>158</v>
      </c>
      <c r="AT90" s="170" t="s">
        <v>71</v>
      </c>
      <c r="AU90" s="170" t="s">
        <v>72</v>
      </c>
      <c r="AY90" s="162" t="s">
        <v>152</v>
      </c>
      <c r="BK90" s="171">
        <f>BK91</f>
        <v>0</v>
      </c>
    </row>
    <row r="91" s="2" customFormat="1" ht="16.5" customHeight="1">
      <c r="A91" s="39"/>
      <c r="B91" s="174"/>
      <c r="C91" s="175" t="s">
        <v>79</v>
      </c>
      <c r="D91" s="175" t="s">
        <v>154</v>
      </c>
      <c r="E91" s="176" t="s">
        <v>858</v>
      </c>
      <c r="F91" s="177" t="s">
        <v>1569</v>
      </c>
      <c r="G91" s="178" t="s">
        <v>676</v>
      </c>
      <c r="H91" s="179">
        <v>1</v>
      </c>
      <c r="I91" s="180"/>
      <c r="J91" s="181">
        <f>ROUND(I91*H91,2)</f>
        <v>0</v>
      </c>
      <c r="K91" s="182"/>
      <c r="L91" s="40"/>
      <c r="M91" s="183" t="s">
        <v>3</v>
      </c>
      <c r="N91" s="184" t="s">
        <v>43</v>
      </c>
      <c r="O91" s="7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7" t="s">
        <v>860</v>
      </c>
      <c r="AT91" s="187" t="s">
        <v>154</v>
      </c>
      <c r="AU91" s="187" t="s">
        <v>79</v>
      </c>
      <c r="AY91" s="20" t="s">
        <v>152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860</v>
      </c>
      <c r="BM91" s="187" t="s">
        <v>1570</v>
      </c>
    </row>
    <row r="92" s="12" customFormat="1" ht="25.92" customHeight="1">
      <c r="A92" s="12"/>
      <c r="B92" s="161"/>
      <c r="C92" s="12"/>
      <c r="D92" s="162" t="s">
        <v>71</v>
      </c>
      <c r="E92" s="163" t="s">
        <v>107</v>
      </c>
      <c r="F92" s="163" t="s">
        <v>1571</v>
      </c>
      <c r="G92" s="12"/>
      <c r="H92" s="12"/>
      <c r="I92" s="164"/>
      <c r="J92" s="165">
        <f>BK92</f>
        <v>0</v>
      </c>
      <c r="K92" s="12"/>
      <c r="L92" s="161"/>
      <c r="M92" s="166"/>
      <c r="N92" s="167"/>
      <c r="O92" s="167"/>
      <c r="P92" s="168">
        <f>P93+P104+P107+P110+P113+P120+P123+P126</f>
        <v>0</v>
      </c>
      <c r="Q92" s="167"/>
      <c r="R92" s="168">
        <f>R93+R104+R107+R110+R113+R120+R123+R126</f>
        <v>0</v>
      </c>
      <c r="S92" s="167"/>
      <c r="T92" s="169">
        <f>T93+T104+T107+T110+T113+T120+T123+T126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62" t="s">
        <v>179</v>
      </c>
      <c r="AT92" s="170" t="s">
        <v>71</v>
      </c>
      <c r="AU92" s="170" t="s">
        <v>72</v>
      </c>
      <c r="AY92" s="162" t="s">
        <v>152</v>
      </c>
      <c r="BK92" s="171">
        <f>BK93+BK104+BK107+BK110+BK113+BK120+BK123+BK126</f>
        <v>0</v>
      </c>
    </row>
    <row r="93" s="12" customFormat="1" ht="22.8" customHeight="1">
      <c r="A93" s="12"/>
      <c r="B93" s="161"/>
      <c r="C93" s="12"/>
      <c r="D93" s="162" t="s">
        <v>71</v>
      </c>
      <c r="E93" s="172" t="s">
        <v>1572</v>
      </c>
      <c r="F93" s="172" t="s">
        <v>1573</v>
      </c>
      <c r="G93" s="12"/>
      <c r="H93" s="12"/>
      <c r="I93" s="164"/>
      <c r="J93" s="173">
        <f>BK93</f>
        <v>0</v>
      </c>
      <c r="K93" s="12"/>
      <c r="L93" s="161"/>
      <c r="M93" s="166"/>
      <c r="N93" s="167"/>
      <c r="O93" s="167"/>
      <c r="P93" s="168">
        <f>SUM(P94:P103)</f>
        <v>0</v>
      </c>
      <c r="Q93" s="167"/>
      <c r="R93" s="168">
        <f>SUM(R94:R103)</f>
        <v>0</v>
      </c>
      <c r="S93" s="167"/>
      <c r="T93" s="169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62" t="s">
        <v>179</v>
      </c>
      <c r="AT93" s="170" t="s">
        <v>71</v>
      </c>
      <c r="AU93" s="170" t="s">
        <v>79</v>
      </c>
      <c r="AY93" s="162" t="s">
        <v>152</v>
      </c>
      <c r="BK93" s="171">
        <f>SUM(BK94:BK103)</f>
        <v>0</v>
      </c>
    </row>
    <row r="94" s="2" customFormat="1" ht="16.5" customHeight="1">
      <c r="A94" s="39"/>
      <c r="B94" s="174"/>
      <c r="C94" s="175" t="s">
        <v>81</v>
      </c>
      <c r="D94" s="175" t="s">
        <v>154</v>
      </c>
      <c r="E94" s="176" t="s">
        <v>1574</v>
      </c>
      <c r="F94" s="177" t="s">
        <v>1575</v>
      </c>
      <c r="G94" s="178" t="s">
        <v>676</v>
      </c>
      <c r="H94" s="179">
        <v>1</v>
      </c>
      <c r="I94" s="180"/>
      <c r="J94" s="181">
        <f>ROUND(I94*H94,2)</f>
        <v>0</v>
      </c>
      <c r="K94" s="182"/>
      <c r="L94" s="40"/>
      <c r="M94" s="183" t="s">
        <v>3</v>
      </c>
      <c r="N94" s="184" t="s">
        <v>43</v>
      </c>
      <c r="O94" s="7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7" t="s">
        <v>1576</v>
      </c>
      <c r="AT94" s="187" t="s">
        <v>154</v>
      </c>
      <c r="AU94" s="187" t="s">
        <v>81</v>
      </c>
      <c r="AY94" s="20" t="s">
        <v>152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1576</v>
      </c>
      <c r="BM94" s="187" t="s">
        <v>1577</v>
      </c>
    </row>
    <row r="95" s="2" customFormat="1">
      <c r="A95" s="39"/>
      <c r="B95" s="40"/>
      <c r="C95" s="39"/>
      <c r="D95" s="189" t="s">
        <v>160</v>
      </c>
      <c r="E95" s="39"/>
      <c r="F95" s="190" t="s">
        <v>1578</v>
      </c>
      <c r="G95" s="39"/>
      <c r="H95" s="39"/>
      <c r="I95" s="191"/>
      <c r="J95" s="39"/>
      <c r="K95" s="39"/>
      <c r="L95" s="40"/>
      <c r="M95" s="192"/>
      <c r="N95" s="19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160</v>
      </c>
      <c r="AU95" s="20" t="s">
        <v>81</v>
      </c>
    </row>
    <row r="96" s="2" customFormat="1" ht="16.5" customHeight="1">
      <c r="A96" s="39"/>
      <c r="B96" s="174"/>
      <c r="C96" s="175" t="s">
        <v>168</v>
      </c>
      <c r="D96" s="175" t="s">
        <v>154</v>
      </c>
      <c r="E96" s="176" t="s">
        <v>1579</v>
      </c>
      <c r="F96" s="177" t="s">
        <v>1580</v>
      </c>
      <c r="G96" s="178" t="s">
        <v>676</v>
      </c>
      <c r="H96" s="179">
        <v>1</v>
      </c>
      <c r="I96" s="180"/>
      <c r="J96" s="181">
        <f>ROUND(I96*H96,2)</f>
        <v>0</v>
      </c>
      <c r="K96" s="182"/>
      <c r="L96" s="40"/>
      <c r="M96" s="183" t="s">
        <v>3</v>
      </c>
      <c r="N96" s="184" t="s">
        <v>43</v>
      </c>
      <c r="O96" s="7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7" t="s">
        <v>1576</v>
      </c>
      <c r="AT96" s="187" t="s">
        <v>154</v>
      </c>
      <c r="AU96" s="187" t="s">
        <v>81</v>
      </c>
      <c r="AY96" s="20" t="s">
        <v>152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1576</v>
      </c>
      <c r="BM96" s="187" t="s">
        <v>1581</v>
      </c>
    </row>
    <row r="97" s="2" customFormat="1">
      <c r="A97" s="39"/>
      <c r="B97" s="40"/>
      <c r="C97" s="39"/>
      <c r="D97" s="189" t="s">
        <v>160</v>
      </c>
      <c r="E97" s="39"/>
      <c r="F97" s="190" t="s">
        <v>1582</v>
      </c>
      <c r="G97" s="39"/>
      <c r="H97" s="39"/>
      <c r="I97" s="191"/>
      <c r="J97" s="39"/>
      <c r="K97" s="39"/>
      <c r="L97" s="40"/>
      <c r="M97" s="192"/>
      <c r="N97" s="19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160</v>
      </c>
      <c r="AU97" s="20" t="s">
        <v>81</v>
      </c>
    </row>
    <row r="98" s="2" customFormat="1" ht="16.5" customHeight="1">
      <c r="A98" s="39"/>
      <c r="B98" s="174"/>
      <c r="C98" s="175" t="s">
        <v>158</v>
      </c>
      <c r="D98" s="175" t="s">
        <v>154</v>
      </c>
      <c r="E98" s="176" t="s">
        <v>1583</v>
      </c>
      <c r="F98" s="177" t="s">
        <v>1584</v>
      </c>
      <c r="G98" s="178" t="s">
        <v>676</v>
      </c>
      <c r="H98" s="179">
        <v>1</v>
      </c>
      <c r="I98" s="180"/>
      <c r="J98" s="181">
        <f>ROUND(I98*H98,2)</f>
        <v>0</v>
      </c>
      <c r="K98" s="182"/>
      <c r="L98" s="40"/>
      <c r="M98" s="183" t="s">
        <v>3</v>
      </c>
      <c r="N98" s="184" t="s">
        <v>43</v>
      </c>
      <c r="O98" s="7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7" t="s">
        <v>1576</v>
      </c>
      <c r="AT98" s="187" t="s">
        <v>154</v>
      </c>
      <c r="AU98" s="187" t="s">
        <v>81</v>
      </c>
      <c r="AY98" s="20" t="s">
        <v>152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1576</v>
      </c>
      <c r="BM98" s="187" t="s">
        <v>1585</v>
      </c>
    </row>
    <row r="99" s="2" customFormat="1">
      <c r="A99" s="39"/>
      <c r="B99" s="40"/>
      <c r="C99" s="39"/>
      <c r="D99" s="189" t="s">
        <v>160</v>
      </c>
      <c r="E99" s="39"/>
      <c r="F99" s="190" t="s">
        <v>1586</v>
      </c>
      <c r="G99" s="39"/>
      <c r="H99" s="39"/>
      <c r="I99" s="191"/>
      <c r="J99" s="39"/>
      <c r="K99" s="39"/>
      <c r="L99" s="40"/>
      <c r="M99" s="192"/>
      <c r="N99" s="19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160</v>
      </c>
      <c r="AU99" s="20" t="s">
        <v>81</v>
      </c>
    </row>
    <row r="100" s="2" customFormat="1" ht="16.5" customHeight="1">
      <c r="A100" s="39"/>
      <c r="B100" s="174"/>
      <c r="C100" s="175" t="s">
        <v>179</v>
      </c>
      <c r="D100" s="175" t="s">
        <v>154</v>
      </c>
      <c r="E100" s="176" t="s">
        <v>1587</v>
      </c>
      <c r="F100" s="177" t="s">
        <v>1588</v>
      </c>
      <c r="G100" s="178" t="s">
        <v>676</v>
      </c>
      <c r="H100" s="179">
        <v>1</v>
      </c>
      <c r="I100" s="180"/>
      <c r="J100" s="181">
        <f>ROUND(I100*H100,2)</f>
        <v>0</v>
      </c>
      <c r="K100" s="182"/>
      <c r="L100" s="40"/>
      <c r="M100" s="183" t="s">
        <v>3</v>
      </c>
      <c r="N100" s="184" t="s">
        <v>43</v>
      </c>
      <c r="O100" s="7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7" t="s">
        <v>1576</v>
      </c>
      <c r="AT100" s="187" t="s">
        <v>154</v>
      </c>
      <c r="AU100" s="187" t="s">
        <v>81</v>
      </c>
      <c r="AY100" s="20" t="s">
        <v>152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1576</v>
      </c>
      <c r="BM100" s="187" t="s">
        <v>1589</v>
      </c>
    </row>
    <row r="101" s="2" customFormat="1">
      <c r="A101" s="39"/>
      <c r="B101" s="40"/>
      <c r="C101" s="39"/>
      <c r="D101" s="189" t="s">
        <v>160</v>
      </c>
      <c r="E101" s="39"/>
      <c r="F101" s="190" t="s">
        <v>1590</v>
      </c>
      <c r="G101" s="39"/>
      <c r="H101" s="39"/>
      <c r="I101" s="191"/>
      <c r="J101" s="39"/>
      <c r="K101" s="39"/>
      <c r="L101" s="40"/>
      <c r="M101" s="192"/>
      <c r="N101" s="19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160</v>
      </c>
      <c r="AU101" s="20" t="s">
        <v>81</v>
      </c>
    </row>
    <row r="102" s="2" customFormat="1" ht="16.5" customHeight="1">
      <c r="A102" s="39"/>
      <c r="B102" s="174"/>
      <c r="C102" s="175" t="s">
        <v>185</v>
      </c>
      <c r="D102" s="175" t="s">
        <v>154</v>
      </c>
      <c r="E102" s="176" t="s">
        <v>1591</v>
      </c>
      <c r="F102" s="177" t="s">
        <v>1592</v>
      </c>
      <c r="G102" s="178" t="s">
        <v>676</v>
      </c>
      <c r="H102" s="179">
        <v>1</v>
      </c>
      <c r="I102" s="180"/>
      <c r="J102" s="181">
        <f>ROUND(I102*H102,2)</f>
        <v>0</v>
      </c>
      <c r="K102" s="182"/>
      <c r="L102" s="40"/>
      <c r="M102" s="183" t="s">
        <v>3</v>
      </c>
      <c r="N102" s="184" t="s">
        <v>43</v>
      </c>
      <c r="O102" s="7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7" t="s">
        <v>1576</v>
      </c>
      <c r="AT102" s="187" t="s">
        <v>154</v>
      </c>
      <c r="AU102" s="187" t="s">
        <v>81</v>
      </c>
      <c r="AY102" s="20" t="s">
        <v>152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1576</v>
      </c>
      <c r="BM102" s="187" t="s">
        <v>1593</v>
      </c>
    </row>
    <row r="103" s="2" customFormat="1">
      <c r="A103" s="39"/>
      <c r="B103" s="40"/>
      <c r="C103" s="39"/>
      <c r="D103" s="189" t="s">
        <v>160</v>
      </c>
      <c r="E103" s="39"/>
      <c r="F103" s="190" t="s">
        <v>1594</v>
      </c>
      <c r="G103" s="39"/>
      <c r="H103" s="39"/>
      <c r="I103" s="191"/>
      <c r="J103" s="39"/>
      <c r="K103" s="39"/>
      <c r="L103" s="40"/>
      <c r="M103" s="192"/>
      <c r="N103" s="19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160</v>
      </c>
      <c r="AU103" s="20" t="s">
        <v>81</v>
      </c>
    </row>
    <row r="104" s="12" customFormat="1" ht="22.8" customHeight="1">
      <c r="A104" s="12"/>
      <c r="B104" s="161"/>
      <c r="C104" s="12"/>
      <c r="D104" s="162" t="s">
        <v>71</v>
      </c>
      <c r="E104" s="172" t="s">
        <v>1595</v>
      </c>
      <c r="F104" s="172" t="s">
        <v>1596</v>
      </c>
      <c r="G104" s="12"/>
      <c r="H104" s="12"/>
      <c r="I104" s="164"/>
      <c r="J104" s="173">
        <f>BK104</f>
        <v>0</v>
      </c>
      <c r="K104" s="12"/>
      <c r="L104" s="161"/>
      <c r="M104" s="166"/>
      <c r="N104" s="167"/>
      <c r="O104" s="167"/>
      <c r="P104" s="168">
        <f>SUM(P105:P106)</f>
        <v>0</v>
      </c>
      <c r="Q104" s="167"/>
      <c r="R104" s="168">
        <f>SUM(R105:R106)</f>
        <v>0</v>
      </c>
      <c r="S104" s="167"/>
      <c r="T104" s="169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2" t="s">
        <v>179</v>
      </c>
      <c r="AT104" s="170" t="s">
        <v>71</v>
      </c>
      <c r="AU104" s="170" t="s">
        <v>79</v>
      </c>
      <c r="AY104" s="162" t="s">
        <v>152</v>
      </c>
      <c r="BK104" s="171">
        <f>SUM(BK105:BK106)</f>
        <v>0</v>
      </c>
    </row>
    <row r="105" s="2" customFormat="1" ht="16.5" customHeight="1">
      <c r="A105" s="39"/>
      <c r="B105" s="174"/>
      <c r="C105" s="175" t="s">
        <v>190</v>
      </c>
      <c r="D105" s="175" t="s">
        <v>154</v>
      </c>
      <c r="E105" s="176" t="s">
        <v>1597</v>
      </c>
      <c r="F105" s="177" t="s">
        <v>1596</v>
      </c>
      <c r="G105" s="178" t="s">
        <v>676</v>
      </c>
      <c r="H105" s="179">
        <v>1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1576</v>
      </c>
      <c r="AT105" s="187" t="s">
        <v>154</v>
      </c>
      <c r="AU105" s="187" t="s">
        <v>81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1576</v>
      </c>
      <c r="BM105" s="187" t="s">
        <v>1598</v>
      </c>
    </row>
    <row r="106" s="2" customFormat="1">
      <c r="A106" s="39"/>
      <c r="B106" s="40"/>
      <c r="C106" s="39"/>
      <c r="D106" s="189" t="s">
        <v>160</v>
      </c>
      <c r="E106" s="39"/>
      <c r="F106" s="190" t="s">
        <v>1599</v>
      </c>
      <c r="G106" s="39"/>
      <c r="H106" s="39"/>
      <c r="I106" s="191"/>
      <c r="J106" s="39"/>
      <c r="K106" s="39"/>
      <c r="L106" s="40"/>
      <c r="M106" s="192"/>
      <c r="N106" s="19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160</v>
      </c>
      <c r="AU106" s="20" t="s">
        <v>81</v>
      </c>
    </row>
    <row r="107" s="12" customFormat="1" ht="22.8" customHeight="1">
      <c r="A107" s="12"/>
      <c r="B107" s="161"/>
      <c r="C107" s="12"/>
      <c r="D107" s="162" t="s">
        <v>71</v>
      </c>
      <c r="E107" s="172" t="s">
        <v>1600</v>
      </c>
      <c r="F107" s="172" t="s">
        <v>1601</v>
      </c>
      <c r="G107" s="12"/>
      <c r="H107" s="12"/>
      <c r="I107" s="164"/>
      <c r="J107" s="173">
        <f>BK107</f>
        <v>0</v>
      </c>
      <c r="K107" s="12"/>
      <c r="L107" s="161"/>
      <c r="M107" s="166"/>
      <c r="N107" s="167"/>
      <c r="O107" s="167"/>
      <c r="P107" s="168">
        <f>SUM(P108:P109)</f>
        <v>0</v>
      </c>
      <c r="Q107" s="167"/>
      <c r="R107" s="168">
        <f>SUM(R108:R109)</f>
        <v>0</v>
      </c>
      <c r="S107" s="167"/>
      <c r="T107" s="169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62" t="s">
        <v>179</v>
      </c>
      <c r="AT107" s="170" t="s">
        <v>71</v>
      </c>
      <c r="AU107" s="170" t="s">
        <v>79</v>
      </c>
      <c r="AY107" s="162" t="s">
        <v>152</v>
      </c>
      <c r="BK107" s="171">
        <f>SUM(BK108:BK109)</f>
        <v>0</v>
      </c>
    </row>
    <row r="108" s="2" customFormat="1" ht="16.5" customHeight="1">
      <c r="A108" s="39"/>
      <c r="B108" s="174"/>
      <c r="C108" s="175" t="s">
        <v>195</v>
      </c>
      <c r="D108" s="175" t="s">
        <v>154</v>
      </c>
      <c r="E108" s="176" t="s">
        <v>1602</v>
      </c>
      <c r="F108" s="177" t="s">
        <v>1603</v>
      </c>
      <c r="G108" s="178" t="s">
        <v>676</v>
      </c>
      <c r="H108" s="179">
        <v>1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1576</v>
      </c>
      <c r="AT108" s="187" t="s">
        <v>154</v>
      </c>
      <c r="AU108" s="187" t="s">
        <v>81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1576</v>
      </c>
      <c r="BM108" s="187" t="s">
        <v>1604</v>
      </c>
    </row>
    <row r="109" s="2" customFormat="1">
      <c r="A109" s="39"/>
      <c r="B109" s="40"/>
      <c r="C109" s="39"/>
      <c r="D109" s="189" t="s">
        <v>160</v>
      </c>
      <c r="E109" s="39"/>
      <c r="F109" s="190" t="s">
        <v>1605</v>
      </c>
      <c r="G109" s="39"/>
      <c r="H109" s="39"/>
      <c r="I109" s="191"/>
      <c r="J109" s="39"/>
      <c r="K109" s="39"/>
      <c r="L109" s="40"/>
      <c r="M109" s="192"/>
      <c r="N109" s="19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160</v>
      </c>
      <c r="AU109" s="20" t="s">
        <v>81</v>
      </c>
    </row>
    <row r="110" s="12" customFormat="1" ht="22.8" customHeight="1">
      <c r="A110" s="12"/>
      <c r="B110" s="161"/>
      <c r="C110" s="12"/>
      <c r="D110" s="162" t="s">
        <v>71</v>
      </c>
      <c r="E110" s="172" t="s">
        <v>1606</v>
      </c>
      <c r="F110" s="172" t="s">
        <v>1607</v>
      </c>
      <c r="G110" s="12"/>
      <c r="H110" s="12"/>
      <c r="I110" s="164"/>
      <c r="J110" s="173">
        <f>BK110</f>
        <v>0</v>
      </c>
      <c r="K110" s="12"/>
      <c r="L110" s="161"/>
      <c r="M110" s="166"/>
      <c r="N110" s="167"/>
      <c r="O110" s="167"/>
      <c r="P110" s="168">
        <f>SUM(P111:P112)</f>
        <v>0</v>
      </c>
      <c r="Q110" s="167"/>
      <c r="R110" s="168">
        <f>SUM(R111:R112)</f>
        <v>0</v>
      </c>
      <c r="S110" s="167"/>
      <c r="T110" s="169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62" t="s">
        <v>179</v>
      </c>
      <c r="AT110" s="170" t="s">
        <v>71</v>
      </c>
      <c r="AU110" s="170" t="s">
        <v>79</v>
      </c>
      <c r="AY110" s="162" t="s">
        <v>152</v>
      </c>
      <c r="BK110" s="171">
        <f>SUM(BK111:BK112)</f>
        <v>0</v>
      </c>
    </row>
    <row r="111" s="2" customFormat="1" ht="16.5" customHeight="1">
      <c r="A111" s="39"/>
      <c r="B111" s="174"/>
      <c r="C111" s="175" t="s">
        <v>200</v>
      </c>
      <c r="D111" s="175" t="s">
        <v>154</v>
      </c>
      <c r="E111" s="176" t="s">
        <v>1608</v>
      </c>
      <c r="F111" s="177" t="s">
        <v>1609</v>
      </c>
      <c r="G111" s="178" t="s">
        <v>676</v>
      </c>
      <c r="H111" s="179">
        <v>1</v>
      </c>
      <c r="I111" s="180"/>
      <c r="J111" s="181">
        <f>ROUND(I111*H111,2)</f>
        <v>0</v>
      </c>
      <c r="K111" s="182"/>
      <c r="L111" s="40"/>
      <c r="M111" s="183" t="s">
        <v>3</v>
      </c>
      <c r="N111" s="184" t="s">
        <v>43</v>
      </c>
      <c r="O111" s="7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7" t="s">
        <v>1576</v>
      </c>
      <c r="AT111" s="187" t="s">
        <v>154</v>
      </c>
      <c r="AU111" s="187" t="s">
        <v>81</v>
      </c>
      <c r="AY111" s="20" t="s">
        <v>152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79</v>
      </c>
      <c r="BK111" s="188">
        <f>ROUND(I111*H111,2)</f>
        <v>0</v>
      </c>
      <c r="BL111" s="20" t="s">
        <v>1576</v>
      </c>
      <c r="BM111" s="187" t="s">
        <v>1610</v>
      </c>
    </row>
    <row r="112" s="2" customFormat="1">
      <c r="A112" s="39"/>
      <c r="B112" s="40"/>
      <c r="C112" s="39"/>
      <c r="D112" s="189" t="s">
        <v>160</v>
      </c>
      <c r="E112" s="39"/>
      <c r="F112" s="190" t="s">
        <v>1611</v>
      </c>
      <c r="G112" s="39"/>
      <c r="H112" s="39"/>
      <c r="I112" s="191"/>
      <c r="J112" s="39"/>
      <c r="K112" s="39"/>
      <c r="L112" s="40"/>
      <c r="M112" s="192"/>
      <c r="N112" s="19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160</v>
      </c>
      <c r="AU112" s="20" t="s">
        <v>81</v>
      </c>
    </row>
    <row r="113" s="12" customFormat="1" ht="22.8" customHeight="1">
      <c r="A113" s="12"/>
      <c r="B113" s="161"/>
      <c r="C113" s="12"/>
      <c r="D113" s="162" t="s">
        <v>71</v>
      </c>
      <c r="E113" s="172" t="s">
        <v>1612</v>
      </c>
      <c r="F113" s="172" t="s">
        <v>1613</v>
      </c>
      <c r="G113" s="12"/>
      <c r="H113" s="12"/>
      <c r="I113" s="164"/>
      <c r="J113" s="173">
        <f>BK113</f>
        <v>0</v>
      </c>
      <c r="K113" s="12"/>
      <c r="L113" s="161"/>
      <c r="M113" s="166"/>
      <c r="N113" s="167"/>
      <c r="O113" s="167"/>
      <c r="P113" s="168">
        <f>SUM(P114:P119)</f>
        <v>0</v>
      </c>
      <c r="Q113" s="167"/>
      <c r="R113" s="168">
        <f>SUM(R114:R119)</f>
        <v>0</v>
      </c>
      <c r="S113" s="167"/>
      <c r="T113" s="169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62" t="s">
        <v>179</v>
      </c>
      <c r="AT113" s="170" t="s">
        <v>71</v>
      </c>
      <c r="AU113" s="170" t="s">
        <v>79</v>
      </c>
      <c r="AY113" s="162" t="s">
        <v>152</v>
      </c>
      <c r="BK113" s="171">
        <f>SUM(BK114:BK119)</f>
        <v>0</v>
      </c>
    </row>
    <row r="114" s="2" customFormat="1" ht="16.5" customHeight="1">
      <c r="A114" s="39"/>
      <c r="B114" s="174"/>
      <c r="C114" s="175" t="s">
        <v>206</v>
      </c>
      <c r="D114" s="175" t="s">
        <v>154</v>
      </c>
      <c r="E114" s="176" t="s">
        <v>1614</v>
      </c>
      <c r="F114" s="177" t="s">
        <v>1615</v>
      </c>
      <c r="G114" s="178" t="s">
        <v>676</v>
      </c>
      <c r="H114" s="179">
        <v>1</v>
      </c>
      <c r="I114" s="180"/>
      <c r="J114" s="181">
        <f>ROUND(I114*H114,2)</f>
        <v>0</v>
      </c>
      <c r="K114" s="182"/>
      <c r="L114" s="40"/>
      <c r="M114" s="183" t="s">
        <v>3</v>
      </c>
      <c r="N114" s="184" t="s">
        <v>43</v>
      </c>
      <c r="O114" s="7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7" t="s">
        <v>1576</v>
      </c>
      <c r="AT114" s="187" t="s">
        <v>154</v>
      </c>
      <c r="AU114" s="187" t="s">
        <v>81</v>
      </c>
      <c r="AY114" s="20" t="s">
        <v>152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1576</v>
      </c>
      <c r="BM114" s="187" t="s">
        <v>1616</v>
      </c>
    </row>
    <row r="115" s="2" customFormat="1">
      <c r="A115" s="39"/>
      <c r="B115" s="40"/>
      <c r="C115" s="39"/>
      <c r="D115" s="189" t="s">
        <v>160</v>
      </c>
      <c r="E115" s="39"/>
      <c r="F115" s="190" t="s">
        <v>1617</v>
      </c>
      <c r="G115" s="39"/>
      <c r="H115" s="39"/>
      <c r="I115" s="191"/>
      <c r="J115" s="39"/>
      <c r="K115" s="39"/>
      <c r="L115" s="40"/>
      <c r="M115" s="192"/>
      <c r="N115" s="19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160</v>
      </c>
      <c r="AU115" s="20" t="s">
        <v>81</v>
      </c>
    </row>
    <row r="116" s="2" customFormat="1" ht="16.5" customHeight="1">
      <c r="A116" s="39"/>
      <c r="B116" s="174"/>
      <c r="C116" s="175" t="s">
        <v>244</v>
      </c>
      <c r="D116" s="175" t="s">
        <v>154</v>
      </c>
      <c r="E116" s="176" t="s">
        <v>1618</v>
      </c>
      <c r="F116" s="177" t="s">
        <v>1619</v>
      </c>
      <c r="G116" s="178" t="s">
        <v>676</v>
      </c>
      <c r="H116" s="179">
        <v>1</v>
      </c>
      <c r="I116" s="180"/>
      <c r="J116" s="181">
        <f>ROUND(I116*H116,2)</f>
        <v>0</v>
      </c>
      <c r="K116" s="182"/>
      <c r="L116" s="40"/>
      <c r="M116" s="183" t="s">
        <v>3</v>
      </c>
      <c r="N116" s="184" t="s">
        <v>43</v>
      </c>
      <c r="O116" s="73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87" t="s">
        <v>1576</v>
      </c>
      <c r="AT116" s="187" t="s">
        <v>154</v>
      </c>
      <c r="AU116" s="187" t="s">
        <v>81</v>
      </c>
      <c r="AY116" s="20" t="s">
        <v>152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79</v>
      </c>
      <c r="BK116" s="188">
        <f>ROUND(I116*H116,2)</f>
        <v>0</v>
      </c>
      <c r="BL116" s="20" t="s">
        <v>1576</v>
      </c>
      <c r="BM116" s="187" t="s">
        <v>1620</v>
      </c>
    </row>
    <row r="117" s="2" customFormat="1">
      <c r="A117" s="39"/>
      <c r="B117" s="40"/>
      <c r="C117" s="39"/>
      <c r="D117" s="189" t="s">
        <v>160</v>
      </c>
      <c r="E117" s="39"/>
      <c r="F117" s="190" t="s">
        <v>1621</v>
      </c>
      <c r="G117" s="39"/>
      <c r="H117" s="39"/>
      <c r="I117" s="191"/>
      <c r="J117" s="39"/>
      <c r="K117" s="39"/>
      <c r="L117" s="40"/>
      <c r="M117" s="192"/>
      <c r="N117" s="19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160</v>
      </c>
      <c r="AU117" s="20" t="s">
        <v>81</v>
      </c>
    </row>
    <row r="118" s="2" customFormat="1" ht="16.5" customHeight="1">
      <c r="A118" s="39"/>
      <c r="B118" s="174"/>
      <c r="C118" s="175" t="s">
        <v>250</v>
      </c>
      <c r="D118" s="175" t="s">
        <v>154</v>
      </c>
      <c r="E118" s="176" t="s">
        <v>1622</v>
      </c>
      <c r="F118" s="177" t="s">
        <v>1623</v>
      </c>
      <c r="G118" s="178" t="s">
        <v>676</v>
      </c>
      <c r="H118" s="179">
        <v>1</v>
      </c>
      <c r="I118" s="180"/>
      <c r="J118" s="181">
        <f>ROUND(I118*H118,2)</f>
        <v>0</v>
      </c>
      <c r="K118" s="182"/>
      <c r="L118" s="40"/>
      <c r="M118" s="183" t="s">
        <v>3</v>
      </c>
      <c r="N118" s="184" t="s">
        <v>43</v>
      </c>
      <c r="O118" s="73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7" t="s">
        <v>1576</v>
      </c>
      <c r="AT118" s="187" t="s">
        <v>154</v>
      </c>
      <c r="AU118" s="187" t="s">
        <v>81</v>
      </c>
      <c r="AY118" s="20" t="s">
        <v>152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1576</v>
      </c>
      <c r="BM118" s="187" t="s">
        <v>1624</v>
      </c>
    </row>
    <row r="119" s="2" customFormat="1">
      <c r="A119" s="39"/>
      <c r="B119" s="40"/>
      <c r="C119" s="39"/>
      <c r="D119" s="189" t="s">
        <v>160</v>
      </c>
      <c r="E119" s="39"/>
      <c r="F119" s="190" t="s">
        <v>1625</v>
      </c>
      <c r="G119" s="39"/>
      <c r="H119" s="39"/>
      <c r="I119" s="191"/>
      <c r="J119" s="39"/>
      <c r="K119" s="39"/>
      <c r="L119" s="40"/>
      <c r="M119" s="192"/>
      <c r="N119" s="19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160</v>
      </c>
      <c r="AU119" s="20" t="s">
        <v>81</v>
      </c>
    </row>
    <row r="120" s="12" customFormat="1" ht="22.8" customHeight="1">
      <c r="A120" s="12"/>
      <c r="B120" s="161"/>
      <c r="C120" s="12"/>
      <c r="D120" s="162" t="s">
        <v>71</v>
      </c>
      <c r="E120" s="172" t="s">
        <v>1626</v>
      </c>
      <c r="F120" s="172" t="s">
        <v>1627</v>
      </c>
      <c r="G120" s="12"/>
      <c r="H120" s="12"/>
      <c r="I120" s="164"/>
      <c r="J120" s="173">
        <f>BK120</f>
        <v>0</v>
      </c>
      <c r="K120" s="12"/>
      <c r="L120" s="161"/>
      <c r="M120" s="166"/>
      <c r="N120" s="167"/>
      <c r="O120" s="167"/>
      <c r="P120" s="168">
        <f>SUM(P121:P122)</f>
        <v>0</v>
      </c>
      <c r="Q120" s="167"/>
      <c r="R120" s="168">
        <f>SUM(R121:R122)</f>
        <v>0</v>
      </c>
      <c r="S120" s="167"/>
      <c r="T120" s="16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2" t="s">
        <v>179</v>
      </c>
      <c r="AT120" s="170" t="s">
        <v>71</v>
      </c>
      <c r="AU120" s="170" t="s">
        <v>79</v>
      </c>
      <c r="AY120" s="162" t="s">
        <v>152</v>
      </c>
      <c r="BK120" s="171">
        <f>SUM(BK121:BK122)</f>
        <v>0</v>
      </c>
    </row>
    <row r="121" s="2" customFormat="1" ht="16.5" customHeight="1">
      <c r="A121" s="39"/>
      <c r="B121" s="174"/>
      <c r="C121" s="175" t="s">
        <v>256</v>
      </c>
      <c r="D121" s="175" t="s">
        <v>154</v>
      </c>
      <c r="E121" s="176" t="s">
        <v>1628</v>
      </c>
      <c r="F121" s="177" t="s">
        <v>1629</v>
      </c>
      <c r="G121" s="178" t="s">
        <v>676</v>
      </c>
      <c r="H121" s="179">
        <v>1</v>
      </c>
      <c r="I121" s="180"/>
      <c r="J121" s="181">
        <f>ROUND(I121*H121,2)</f>
        <v>0</v>
      </c>
      <c r="K121" s="182"/>
      <c r="L121" s="40"/>
      <c r="M121" s="183" t="s">
        <v>3</v>
      </c>
      <c r="N121" s="184" t="s">
        <v>43</v>
      </c>
      <c r="O121" s="73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87" t="s">
        <v>1576</v>
      </c>
      <c r="AT121" s="187" t="s">
        <v>154</v>
      </c>
      <c r="AU121" s="187" t="s">
        <v>81</v>
      </c>
      <c r="AY121" s="20" t="s">
        <v>152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79</v>
      </c>
      <c r="BK121" s="188">
        <f>ROUND(I121*H121,2)</f>
        <v>0</v>
      </c>
      <c r="BL121" s="20" t="s">
        <v>1576</v>
      </c>
      <c r="BM121" s="187" t="s">
        <v>1630</v>
      </c>
    </row>
    <row r="122" s="2" customFormat="1">
      <c r="A122" s="39"/>
      <c r="B122" s="40"/>
      <c r="C122" s="39"/>
      <c r="D122" s="189" t="s">
        <v>160</v>
      </c>
      <c r="E122" s="39"/>
      <c r="F122" s="190" t="s">
        <v>1631</v>
      </c>
      <c r="G122" s="39"/>
      <c r="H122" s="39"/>
      <c r="I122" s="191"/>
      <c r="J122" s="39"/>
      <c r="K122" s="39"/>
      <c r="L122" s="40"/>
      <c r="M122" s="192"/>
      <c r="N122" s="19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81</v>
      </c>
    </row>
    <row r="123" s="12" customFormat="1" ht="22.8" customHeight="1">
      <c r="A123" s="12"/>
      <c r="B123" s="161"/>
      <c r="C123" s="12"/>
      <c r="D123" s="162" t="s">
        <v>71</v>
      </c>
      <c r="E123" s="172" t="s">
        <v>1632</v>
      </c>
      <c r="F123" s="172" t="s">
        <v>1633</v>
      </c>
      <c r="G123" s="12"/>
      <c r="H123" s="12"/>
      <c r="I123" s="164"/>
      <c r="J123" s="173">
        <f>BK123</f>
        <v>0</v>
      </c>
      <c r="K123" s="12"/>
      <c r="L123" s="161"/>
      <c r="M123" s="166"/>
      <c r="N123" s="167"/>
      <c r="O123" s="167"/>
      <c r="P123" s="168">
        <f>SUM(P124:P125)</f>
        <v>0</v>
      </c>
      <c r="Q123" s="167"/>
      <c r="R123" s="168">
        <f>SUM(R124:R125)</f>
        <v>0</v>
      </c>
      <c r="S123" s="167"/>
      <c r="T123" s="169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2" t="s">
        <v>179</v>
      </c>
      <c r="AT123" s="170" t="s">
        <v>71</v>
      </c>
      <c r="AU123" s="170" t="s">
        <v>79</v>
      </c>
      <c r="AY123" s="162" t="s">
        <v>152</v>
      </c>
      <c r="BK123" s="171">
        <f>SUM(BK124:BK125)</f>
        <v>0</v>
      </c>
    </row>
    <row r="124" s="2" customFormat="1" ht="16.5" customHeight="1">
      <c r="A124" s="39"/>
      <c r="B124" s="174"/>
      <c r="C124" s="175" t="s">
        <v>267</v>
      </c>
      <c r="D124" s="175" t="s">
        <v>154</v>
      </c>
      <c r="E124" s="176" t="s">
        <v>1634</v>
      </c>
      <c r="F124" s="177" t="s">
        <v>1635</v>
      </c>
      <c r="G124" s="178" t="s">
        <v>676</v>
      </c>
      <c r="H124" s="179">
        <v>1</v>
      </c>
      <c r="I124" s="180"/>
      <c r="J124" s="181">
        <f>ROUND(I124*H124,2)</f>
        <v>0</v>
      </c>
      <c r="K124" s="182"/>
      <c r="L124" s="40"/>
      <c r="M124" s="183" t="s">
        <v>3</v>
      </c>
      <c r="N124" s="184" t="s">
        <v>43</v>
      </c>
      <c r="O124" s="73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87" t="s">
        <v>1576</v>
      </c>
      <c r="AT124" s="187" t="s">
        <v>154</v>
      </c>
      <c r="AU124" s="187" t="s">
        <v>81</v>
      </c>
      <c r="AY124" s="20" t="s">
        <v>152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79</v>
      </c>
      <c r="BK124" s="188">
        <f>ROUND(I124*H124,2)</f>
        <v>0</v>
      </c>
      <c r="BL124" s="20" t="s">
        <v>1576</v>
      </c>
      <c r="BM124" s="187" t="s">
        <v>1636</v>
      </c>
    </row>
    <row r="125" s="2" customFormat="1">
      <c r="A125" s="39"/>
      <c r="B125" s="40"/>
      <c r="C125" s="39"/>
      <c r="D125" s="189" t="s">
        <v>160</v>
      </c>
      <c r="E125" s="39"/>
      <c r="F125" s="190" t="s">
        <v>1637</v>
      </c>
      <c r="G125" s="39"/>
      <c r="H125" s="39"/>
      <c r="I125" s="191"/>
      <c r="J125" s="39"/>
      <c r="K125" s="39"/>
      <c r="L125" s="40"/>
      <c r="M125" s="192"/>
      <c r="N125" s="19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160</v>
      </c>
      <c r="AU125" s="20" t="s">
        <v>81</v>
      </c>
    </row>
    <row r="126" s="12" customFormat="1" ht="22.8" customHeight="1">
      <c r="A126" s="12"/>
      <c r="B126" s="161"/>
      <c r="C126" s="12"/>
      <c r="D126" s="162" t="s">
        <v>71</v>
      </c>
      <c r="E126" s="172" t="s">
        <v>1638</v>
      </c>
      <c r="F126" s="172" t="s">
        <v>1639</v>
      </c>
      <c r="G126" s="12"/>
      <c r="H126" s="12"/>
      <c r="I126" s="164"/>
      <c r="J126" s="173">
        <f>BK126</f>
        <v>0</v>
      </c>
      <c r="K126" s="12"/>
      <c r="L126" s="161"/>
      <c r="M126" s="166"/>
      <c r="N126" s="167"/>
      <c r="O126" s="167"/>
      <c r="P126" s="168">
        <f>SUM(P127:P128)</f>
        <v>0</v>
      </c>
      <c r="Q126" s="167"/>
      <c r="R126" s="168">
        <f>SUM(R127:R128)</f>
        <v>0</v>
      </c>
      <c r="S126" s="167"/>
      <c r="T126" s="16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2" t="s">
        <v>179</v>
      </c>
      <c r="AT126" s="170" t="s">
        <v>71</v>
      </c>
      <c r="AU126" s="170" t="s">
        <v>79</v>
      </c>
      <c r="AY126" s="162" t="s">
        <v>152</v>
      </c>
      <c r="BK126" s="171">
        <f>SUM(BK127:BK128)</f>
        <v>0</v>
      </c>
    </row>
    <row r="127" s="2" customFormat="1" ht="16.5" customHeight="1">
      <c r="A127" s="39"/>
      <c r="B127" s="174"/>
      <c r="C127" s="175" t="s">
        <v>9</v>
      </c>
      <c r="D127" s="175" t="s">
        <v>154</v>
      </c>
      <c r="E127" s="176" t="s">
        <v>1640</v>
      </c>
      <c r="F127" s="177" t="s">
        <v>1641</v>
      </c>
      <c r="G127" s="178" t="s">
        <v>676</v>
      </c>
      <c r="H127" s="179">
        <v>1</v>
      </c>
      <c r="I127" s="180"/>
      <c r="J127" s="181">
        <f>ROUND(I127*H127,2)</f>
        <v>0</v>
      </c>
      <c r="K127" s="182"/>
      <c r="L127" s="40"/>
      <c r="M127" s="183" t="s">
        <v>3</v>
      </c>
      <c r="N127" s="184" t="s">
        <v>43</v>
      </c>
      <c r="O127" s="73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7" t="s">
        <v>1576</v>
      </c>
      <c r="AT127" s="187" t="s">
        <v>154</v>
      </c>
      <c r="AU127" s="187" t="s">
        <v>81</v>
      </c>
      <c r="AY127" s="20" t="s">
        <v>152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79</v>
      </c>
      <c r="BK127" s="188">
        <f>ROUND(I127*H127,2)</f>
        <v>0</v>
      </c>
      <c r="BL127" s="20" t="s">
        <v>1576</v>
      </c>
      <c r="BM127" s="187" t="s">
        <v>1642</v>
      </c>
    </row>
    <row r="128" s="2" customFormat="1">
      <c r="A128" s="39"/>
      <c r="B128" s="40"/>
      <c r="C128" s="39"/>
      <c r="D128" s="189" t="s">
        <v>160</v>
      </c>
      <c r="E128" s="39"/>
      <c r="F128" s="190" t="s">
        <v>1643</v>
      </c>
      <c r="G128" s="39"/>
      <c r="H128" s="39"/>
      <c r="I128" s="191"/>
      <c r="J128" s="39"/>
      <c r="K128" s="39"/>
      <c r="L128" s="40"/>
      <c r="M128" s="250"/>
      <c r="N128" s="251"/>
      <c r="O128" s="247"/>
      <c r="P128" s="247"/>
      <c r="Q128" s="247"/>
      <c r="R128" s="247"/>
      <c r="S128" s="247"/>
      <c r="T128" s="252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81</v>
      </c>
    </row>
    <row r="129" s="2" customFormat="1" ht="6.96" customHeight="1">
      <c r="A129" s="39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40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autoFilter ref="C88:K12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5" r:id="rId1" display="https://podminky.urs.cz/item/CS_URS_2021_02/011534000"/>
    <hyperlink ref="F97" r:id="rId2" display="https://podminky.urs.cz/item/CS_URS_2021_02/013254000"/>
    <hyperlink ref="F99" r:id="rId3" display="https://podminky.urs.cz/item/CS_URS_2021_02/013274000"/>
    <hyperlink ref="F101" r:id="rId4" display="https://podminky.urs.cz/item/CS_URS_2021_02/013284000"/>
    <hyperlink ref="F103" r:id="rId5" display="https://podminky.urs.cz/item/CS_URS_2021_02/013324000"/>
    <hyperlink ref="F106" r:id="rId6" display="https://podminky.urs.cz/item/CS_URS_2021_02/030001000"/>
    <hyperlink ref="F109" r:id="rId7" display="https://podminky.urs.cz/item/CS_URS_2021_02/045002000"/>
    <hyperlink ref="F112" r:id="rId8" display="https://podminky.urs.cz/item/CS_URS_2021_02/052203000"/>
    <hyperlink ref="F115" r:id="rId9" display="https://podminky.urs.cz/item/CS_URS_2021_02/062002000"/>
    <hyperlink ref="F117" r:id="rId10" display="https://podminky.urs.cz/item/CS_URS_2021_02/063303000"/>
    <hyperlink ref="F119" r:id="rId11" display="https://podminky.urs.cz/item/CS_URS_2021_02/065002000"/>
    <hyperlink ref="F122" r:id="rId12" display="https://podminky.urs.cz/item/CS_URS_2021_02/071103000"/>
    <hyperlink ref="F125" r:id="rId13" display="https://podminky.urs.cz/item/CS_URS_2021_02/081002000"/>
    <hyperlink ref="F128" r:id="rId14" display="https://podminky.urs.cz/item/CS_URS_2021_02/0914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7" customFormat="1" ht="45" customHeight="1">
      <c r="B3" s="257"/>
      <c r="C3" s="258" t="s">
        <v>1644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1645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1646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1647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1648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1649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1650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1651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1652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1653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1654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78</v>
      </c>
      <c r="F18" s="264" t="s">
        <v>1655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1656</v>
      </c>
      <c r="F19" s="264" t="s">
        <v>1657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1658</v>
      </c>
      <c r="F20" s="264" t="s">
        <v>1659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1660</v>
      </c>
      <c r="F21" s="264" t="s">
        <v>1661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855</v>
      </c>
      <c r="F22" s="264" t="s">
        <v>856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85</v>
      </c>
      <c r="F23" s="264" t="s">
        <v>1662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1663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1664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1665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1666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1667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1668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1669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1670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1671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138</v>
      </c>
      <c r="F36" s="264"/>
      <c r="G36" s="264" t="s">
        <v>1672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1673</v>
      </c>
      <c r="F37" s="264"/>
      <c r="G37" s="264" t="s">
        <v>1674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1675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1676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139</v>
      </c>
      <c r="F40" s="264"/>
      <c r="G40" s="264" t="s">
        <v>1677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140</v>
      </c>
      <c r="F41" s="264"/>
      <c r="G41" s="264" t="s">
        <v>1678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1679</v>
      </c>
      <c r="F42" s="264"/>
      <c r="G42" s="264" t="s">
        <v>1680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1681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1682</v>
      </c>
      <c r="F44" s="264"/>
      <c r="G44" s="264" t="s">
        <v>1683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142</v>
      </c>
      <c r="F45" s="264"/>
      <c r="G45" s="264" t="s">
        <v>1684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1685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1686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1687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1688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1689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1690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1691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1692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1693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1694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1695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1696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1697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1698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1699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1700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1701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1702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1703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1704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1705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1706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1707</v>
      </c>
      <c r="D76" s="282"/>
      <c r="E76" s="282"/>
      <c r="F76" s="282" t="s">
        <v>1708</v>
      </c>
      <c r="G76" s="283"/>
      <c r="H76" s="282" t="s">
        <v>54</v>
      </c>
      <c r="I76" s="282" t="s">
        <v>57</v>
      </c>
      <c r="J76" s="282" t="s">
        <v>1709</v>
      </c>
      <c r="K76" s="281"/>
    </row>
    <row r="77" s="1" customFormat="1" ht="17.25" customHeight="1">
      <c r="B77" s="279"/>
      <c r="C77" s="284" t="s">
        <v>1710</v>
      </c>
      <c r="D77" s="284"/>
      <c r="E77" s="284"/>
      <c r="F77" s="285" t="s">
        <v>1711</v>
      </c>
      <c r="G77" s="286"/>
      <c r="H77" s="284"/>
      <c r="I77" s="284"/>
      <c r="J77" s="284" t="s">
        <v>1712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1713</v>
      </c>
      <c r="G79" s="291"/>
      <c r="H79" s="267" t="s">
        <v>1714</v>
      </c>
      <c r="I79" s="267" t="s">
        <v>1715</v>
      </c>
      <c r="J79" s="267">
        <v>20</v>
      </c>
      <c r="K79" s="281"/>
    </row>
    <row r="80" s="1" customFormat="1" ht="15" customHeight="1">
      <c r="B80" s="279"/>
      <c r="C80" s="267" t="s">
        <v>1716</v>
      </c>
      <c r="D80" s="267"/>
      <c r="E80" s="267"/>
      <c r="F80" s="290" t="s">
        <v>1713</v>
      </c>
      <c r="G80" s="291"/>
      <c r="H80" s="267" t="s">
        <v>1717</v>
      </c>
      <c r="I80" s="267" t="s">
        <v>1715</v>
      </c>
      <c r="J80" s="267">
        <v>120</v>
      </c>
      <c r="K80" s="281"/>
    </row>
    <row r="81" s="1" customFormat="1" ht="15" customHeight="1">
      <c r="B81" s="292"/>
      <c r="C81" s="267" t="s">
        <v>1718</v>
      </c>
      <c r="D81" s="267"/>
      <c r="E81" s="267"/>
      <c r="F81" s="290" t="s">
        <v>1719</v>
      </c>
      <c r="G81" s="291"/>
      <c r="H81" s="267" t="s">
        <v>1720</v>
      </c>
      <c r="I81" s="267" t="s">
        <v>1715</v>
      </c>
      <c r="J81" s="267">
        <v>50</v>
      </c>
      <c r="K81" s="281"/>
    </row>
    <row r="82" s="1" customFormat="1" ht="15" customHeight="1">
      <c r="B82" s="292"/>
      <c r="C82" s="267" t="s">
        <v>1721</v>
      </c>
      <c r="D82" s="267"/>
      <c r="E82" s="267"/>
      <c r="F82" s="290" t="s">
        <v>1713</v>
      </c>
      <c r="G82" s="291"/>
      <c r="H82" s="267" t="s">
        <v>1722</v>
      </c>
      <c r="I82" s="267" t="s">
        <v>1723</v>
      </c>
      <c r="J82" s="267"/>
      <c r="K82" s="281"/>
    </row>
    <row r="83" s="1" customFormat="1" ht="15" customHeight="1">
      <c r="B83" s="292"/>
      <c r="C83" s="293" t="s">
        <v>1724</v>
      </c>
      <c r="D83" s="293"/>
      <c r="E83" s="293"/>
      <c r="F83" s="294" t="s">
        <v>1719</v>
      </c>
      <c r="G83" s="293"/>
      <c r="H83" s="293" t="s">
        <v>1725</v>
      </c>
      <c r="I83" s="293" t="s">
        <v>1715</v>
      </c>
      <c r="J83" s="293">
        <v>15</v>
      </c>
      <c r="K83" s="281"/>
    </row>
    <row r="84" s="1" customFormat="1" ht="15" customHeight="1">
      <c r="B84" s="292"/>
      <c r="C84" s="293" t="s">
        <v>1726</v>
      </c>
      <c r="D84" s="293"/>
      <c r="E84" s="293"/>
      <c r="F84" s="294" t="s">
        <v>1719</v>
      </c>
      <c r="G84" s="293"/>
      <c r="H84" s="293" t="s">
        <v>1727</v>
      </c>
      <c r="I84" s="293" t="s">
        <v>1715</v>
      </c>
      <c r="J84" s="293">
        <v>15</v>
      </c>
      <c r="K84" s="281"/>
    </row>
    <row r="85" s="1" customFormat="1" ht="15" customHeight="1">
      <c r="B85" s="292"/>
      <c r="C85" s="293" t="s">
        <v>1728</v>
      </c>
      <c r="D85" s="293"/>
      <c r="E85" s="293"/>
      <c r="F85" s="294" t="s">
        <v>1719</v>
      </c>
      <c r="G85" s="293"/>
      <c r="H85" s="293" t="s">
        <v>1729</v>
      </c>
      <c r="I85" s="293" t="s">
        <v>1715</v>
      </c>
      <c r="J85" s="293">
        <v>20</v>
      </c>
      <c r="K85" s="281"/>
    </row>
    <row r="86" s="1" customFormat="1" ht="15" customHeight="1">
      <c r="B86" s="292"/>
      <c r="C86" s="293" t="s">
        <v>1730</v>
      </c>
      <c r="D86" s="293"/>
      <c r="E86" s="293"/>
      <c r="F86" s="294" t="s">
        <v>1719</v>
      </c>
      <c r="G86" s="293"/>
      <c r="H86" s="293" t="s">
        <v>1731</v>
      </c>
      <c r="I86" s="293" t="s">
        <v>1715</v>
      </c>
      <c r="J86" s="293">
        <v>20</v>
      </c>
      <c r="K86" s="281"/>
    </row>
    <row r="87" s="1" customFormat="1" ht="15" customHeight="1">
      <c r="B87" s="292"/>
      <c r="C87" s="267" t="s">
        <v>1732</v>
      </c>
      <c r="D87" s="267"/>
      <c r="E87" s="267"/>
      <c r="F87" s="290" t="s">
        <v>1719</v>
      </c>
      <c r="G87" s="291"/>
      <c r="H87" s="267" t="s">
        <v>1733</v>
      </c>
      <c r="I87" s="267" t="s">
        <v>1715</v>
      </c>
      <c r="J87" s="267">
        <v>50</v>
      </c>
      <c r="K87" s="281"/>
    </row>
    <row r="88" s="1" customFormat="1" ht="15" customHeight="1">
      <c r="B88" s="292"/>
      <c r="C88" s="267" t="s">
        <v>1734</v>
      </c>
      <c r="D88" s="267"/>
      <c r="E88" s="267"/>
      <c r="F88" s="290" t="s">
        <v>1719</v>
      </c>
      <c r="G88" s="291"/>
      <c r="H88" s="267" t="s">
        <v>1735</v>
      </c>
      <c r="I88" s="267" t="s">
        <v>1715</v>
      </c>
      <c r="J88" s="267">
        <v>20</v>
      </c>
      <c r="K88" s="281"/>
    </row>
    <row r="89" s="1" customFormat="1" ht="15" customHeight="1">
      <c r="B89" s="292"/>
      <c r="C89" s="267" t="s">
        <v>1736</v>
      </c>
      <c r="D89" s="267"/>
      <c r="E89" s="267"/>
      <c r="F89" s="290" t="s">
        <v>1719</v>
      </c>
      <c r="G89" s="291"/>
      <c r="H89" s="267" t="s">
        <v>1737</v>
      </c>
      <c r="I89" s="267" t="s">
        <v>1715</v>
      </c>
      <c r="J89" s="267">
        <v>20</v>
      </c>
      <c r="K89" s="281"/>
    </row>
    <row r="90" s="1" customFormat="1" ht="15" customHeight="1">
      <c r="B90" s="292"/>
      <c r="C90" s="267" t="s">
        <v>1738</v>
      </c>
      <c r="D90" s="267"/>
      <c r="E90" s="267"/>
      <c r="F90" s="290" t="s">
        <v>1719</v>
      </c>
      <c r="G90" s="291"/>
      <c r="H90" s="267" t="s">
        <v>1739</v>
      </c>
      <c r="I90" s="267" t="s">
        <v>1715</v>
      </c>
      <c r="J90" s="267">
        <v>50</v>
      </c>
      <c r="K90" s="281"/>
    </row>
    <row r="91" s="1" customFormat="1" ht="15" customHeight="1">
      <c r="B91" s="292"/>
      <c r="C91" s="267" t="s">
        <v>1740</v>
      </c>
      <c r="D91" s="267"/>
      <c r="E91" s="267"/>
      <c r="F91" s="290" t="s">
        <v>1719</v>
      </c>
      <c r="G91" s="291"/>
      <c r="H91" s="267" t="s">
        <v>1740</v>
      </c>
      <c r="I91" s="267" t="s">
        <v>1715</v>
      </c>
      <c r="J91" s="267">
        <v>50</v>
      </c>
      <c r="K91" s="281"/>
    </row>
    <row r="92" s="1" customFormat="1" ht="15" customHeight="1">
      <c r="B92" s="292"/>
      <c r="C92" s="267" t="s">
        <v>1741</v>
      </c>
      <c r="D92" s="267"/>
      <c r="E92" s="267"/>
      <c r="F92" s="290" t="s">
        <v>1719</v>
      </c>
      <c r="G92" s="291"/>
      <c r="H92" s="267" t="s">
        <v>1742</v>
      </c>
      <c r="I92" s="267" t="s">
        <v>1715</v>
      </c>
      <c r="J92" s="267">
        <v>255</v>
      </c>
      <c r="K92" s="281"/>
    </row>
    <row r="93" s="1" customFormat="1" ht="15" customHeight="1">
      <c r="B93" s="292"/>
      <c r="C93" s="267" t="s">
        <v>1743</v>
      </c>
      <c r="D93" s="267"/>
      <c r="E93" s="267"/>
      <c r="F93" s="290" t="s">
        <v>1713</v>
      </c>
      <c r="G93" s="291"/>
      <c r="H93" s="267" t="s">
        <v>1744</v>
      </c>
      <c r="I93" s="267" t="s">
        <v>1745</v>
      </c>
      <c r="J93" s="267"/>
      <c r="K93" s="281"/>
    </row>
    <row r="94" s="1" customFormat="1" ht="15" customHeight="1">
      <c r="B94" s="292"/>
      <c r="C94" s="267" t="s">
        <v>1746</v>
      </c>
      <c r="D94" s="267"/>
      <c r="E94" s="267"/>
      <c r="F94" s="290" t="s">
        <v>1713</v>
      </c>
      <c r="G94" s="291"/>
      <c r="H94" s="267" t="s">
        <v>1747</v>
      </c>
      <c r="I94" s="267" t="s">
        <v>1748</v>
      </c>
      <c r="J94" s="267"/>
      <c r="K94" s="281"/>
    </row>
    <row r="95" s="1" customFormat="1" ht="15" customHeight="1">
      <c r="B95" s="292"/>
      <c r="C95" s="267" t="s">
        <v>1749</v>
      </c>
      <c r="D95" s="267"/>
      <c r="E95" s="267"/>
      <c r="F95" s="290" t="s">
        <v>1713</v>
      </c>
      <c r="G95" s="291"/>
      <c r="H95" s="267" t="s">
        <v>1749</v>
      </c>
      <c r="I95" s="267" t="s">
        <v>1748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1713</v>
      </c>
      <c r="G96" s="291"/>
      <c r="H96" s="267" t="s">
        <v>1750</v>
      </c>
      <c r="I96" s="267" t="s">
        <v>1748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1713</v>
      </c>
      <c r="G97" s="291"/>
      <c r="H97" s="267" t="s">
        <v>1751</v>
      </c>
      <c r="I97" s="267" t="s">
        <v>1748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1752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1707</v>
      </c>
      <c r="D103" s="282"/>
      <c r="E103" s="282"/>
      <c r="F103" s="282" t="s">
        <v>1708</v>
      </c>
      <c r="G103" s="283"/>
      <c r="H103" s="282" t="s">
        <v>54</v>
      </c>
      <c r="I103" s="282" t="s">
        <v>57</v>
      </c>
      <c r="J103" s="282" t="s">
        <v>1709</v>
      </c>
      <c r="K103" s="281"/>
    </row>
    <row r="104" s="1" customFormat="1" ht="17.25" customHeight="1">
      <c r="B104" s="279"/>
      <c r="C104" s="284" t="s">
        <v>1710</v>
      </c>
      <c r="D104" s="284"/>
      <c r="E104" s="284"/>
      <c r="F104" s="285" t="s">
        <v>1711</v>
      </c>
      <c r="G104" s="286"/>
      <c r="H104" s="284"/>
      <c r="I104" s="284"/>
      <c r="J104" s="284" t="s">
        <v>1712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1713</v>
      </c>
      <c r="G106" s="267"/>
      <c r="H106" s="267" t="s">
        <v>1753</v>
      </c>
      <c r="I106" s="267" t="s">
        <v>1715</v>
      </c>
      <c r="J106" s="267">
        <v>20</v>
      </c>
      <c r="K106" s="281"/>
    </row>
    <row r="107" s="1" customFormat="1" ht="15" customHeight="1">
      <c r="B107" s="279"/>
      <c r="C107" s="267" t="s">
        <v>1716</v>
      </c>
      <c r="D107" s="267"/>
      <c r="E107" s="267"/>
      <c r="F107" s="290" t="s">
        <v>1713</v>
      </c>
      <c r="G107" s="267"/>
      <c r="H107" s="267" t="s">
        <v>1753</v>
      </c>
      <c r="I107" s="267" t="s">
        <v>1715</v>
      </c>
      <c r="J107" s="267">
        <v>120</v>
      </c>
      <c r="K107" s="281"/>
    </row>
    <row r="108" s="1" customFormat="1" ht="15" customHeight="1">
      <c r="B108" s="292"/>
      <c r="C108" s="267" t="s">
        <v>1718</v>
      </c>
      <c r="D108" s="267"/>
      <c r="E108" s="267"/>
      <c r="F108" s="290" t="s">
        <v>1719</v>
      </c>
      <c r="G108" s="267"/>
      <c r="H108" s="267" t="s">
        <v>1753</v>
      </c>
      <c r="I108" s="267" t="s">
        <v>1715</v>
      </c>
      <c r="J108" s="267">
        <v>50</v>
      </c>
      <c r="K108" s="281"/>
    </row>
    <row r="109" s="1" customFormat="1" ht="15" customHeight="1">
      <c r="B109" s="292"/>
      <c r="C109" s="267" t="s">
        <v>1721</v>
      </c>
      <c r="D109" s="267"/>
      <c r="E109" s="267"/>
      <c r="F109" s="290" t="s">
        <v>1713</v>
      </c>
      <c r="G109" s="267"/>
      <c r="H109" s="267" t="s">
        <v>1753</v>
      </c>
      <c r="I109" s="267" t="s">
        <v>1723</v>
      </c>
      <c r="J109" s="267"/>
      <c r="K109" s="281"/>
    </row>
    <row r="110" s="1" customFormat="1" ht="15" customHeight="1">
      <c r="B110" s="292"/>
      <c r="C110" s="267" t="s">
        <v>1732</v>
      </c>
      <c r="D110" s="267"/>
      <c r="E110" s="267"/>
      <c r="F110" s="290" t="s">
        <v>1719</v>
      </c>
      <c r="G110" s="267"/>
      <c r="H110" s="267" t="s">
        <v>1753</v>
      </c>
      <c r="I110" s="267" t="s">
        <v>1715</v>
      </c>
      <c r="J110" s="267">
        <v>50</v>
      </c>
      <c r="K110" s="281"/>
    </row>
    <row r="111" s="1" customFormat="1" ht="15" customHeight="1">
      <c r="B111" s="292"/>
      <c r="C111" s="267" t="s">
        <v>1740</v>
      </c>
      <c r="D111" s="267"/>
      <c r="E111" s="267"/>
      <c r="F111" s="290" t="s">
        <v>1719</v>
      </c>
      <c r="G111" s="267"/>
      <c r="H111" s="267" t="s">
        <v>1753</v>
      </c>
      <c r="I111" s="267" t="s">
        <v>1715</v>
      </c>
      <c r="J111" s="267">
        <v>50</v>
      </c>
      <c r="K111" s="281"/>
    </row>
    <row r="112" s="1" customFormat="1" ht="15" customHeight="1">
      <c r="B112" s="292"/>
      <c r="C112" s="267" t="s">
        <v>1738</v>
      </c>
      <c r="D112" s="267"/>
      <c r="E112" s="267"/>
      <c r="F112" s="290" t="s">
        <v>1719</v>
      </c>
      <c r="G112" s="267"/>
      <c r="H112" s="267" t="s">
        <v>1753</v>
      </c>
      <c r="I112" s="267" t="s">
        <v>1715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1713</v>
      </c>
      <c r="G113" s="267"/>
      <c r="H113" s="267" t="s">
        <v>1754</v>
      </c>
      <c r="I113" s="267" t="s">
        <v>1715</v>
      </c>
      <c r="J113" s="267">
        <v>20</v>
      </c>
      <c r="K113" s="281"/>
    </row>
    <row r="114" s="1" customFormat="1" ht="15" customHeight="1">
      <c r="B114" s="292"/>
      <c r="C114" s="267" t="s">
        <v>1755</v>
      </c>
      <c r="D114" s="267"/>
      <c r="E114" s="267"/>
      <c r="F114" s="290" t="s">
        <v>1713</v>
      </c>
      <c r="G114" s="267"/>
      <c r="H114" s="267" t="s">
        <v>1756</v>
      </c>
      <c r="I114" s="267" t="s">
        <v>1715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1713</v>
      </c>
      <c r="G115" s="267"/>
      <c r="H115" s="267" t="s">
        <v>1757</v>
      </c>
      <c r="I115" s="267" t="s">
        <v>1748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1713</v>
      </c>
      <c r="G116" s="267"/>
      <c r="H116" s="267" t="s">
        <v>1758</v>
      </c>
      <c r="I116" s="267" t="s">
        <v>1748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1713</v>
      </c>
      <c r="G117" s="267"/>
      <c r="H117" s="267" t="s">
        <v>1759</v>
      </c>
      <c r="I117" s="267" t="s">
        <v>1760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1761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1707</v>
      </c>
      <c r="D123" s="282"/>
      <c r="E123" s="282"/>
      <c r="F123" s="282" t="s">
        <v>1708</v>
      </c>
      <c r="G123" s="283"/>
      <c r="H123" s="282" t="s">
        <v>54</v>
      </c>
      <c r="I123" s="282" t="s">
        <v>57</v>
      </c>
      <c r="J123" s="282" t="s">
        <v>1709</v>
      </c>
      <c r="K123" s="311"/>
    </row>
    <row r="124" s="1" customFormat="1" ht="17.25" customHeight="1">
      <c r="B124" s="310"/>
      <c r="C124" s="284" t="s">
        <v>1710</v>
      </c>
      <c r="D124" s="284"/>
      <c r="E124" s="284"/>
      <c r="F124" s="285" t="s">
        <v>1711</v>
      </c>
      <c r="G124" s="286"/>
      <c r="H124" s="284"/>
      <c r="I124" s="284"/>
      <c r="J124" s="284" t="s">
        <v>1712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1716</v>
      </c>
      <c r="D126" s="289"/>
      <c r="E126" s="289"/>
      <c r="F126" s="290" t="s">
        <v>1713</v>
      </c>
      <c r="G126" s="267"/>
      <c r="H126" s="267" t="s">
        <v>1753</v>
      </c>
      <c r="I126" s="267" t="s">
        <v>1715</v>
      </c>
      <c r="J126" s="267">
        <v>120</v>
      </c>
      <c r="K126" s="315"/>
    </row>
    <row r="127" s="1" customFormat="1" ht="15" customHeight="1">
      <c r="B127" s="312"/>
      <c r="C127" s="267" t="s">
        <v>1762</v>
      </c>
      <c r="D127" s="267"/>
      <c r="E127" s="267"/>
      <c r="F127" s="290" t="s">
        <v>1713</v>
      </c>
      <c r="G127" s="267"/>
      <c r="H127" s="267" t="s">
        <v>1763</v>
      </c>
      <c r="I127" s="267" t="s">
        <v>1715</v>
      </c>
      <c r="J127" s="267" t="s">
        <v>1764</v>
      </c>
      <c r="K127" s="315"/>
    </row>
    <row r="128" s="1" customFormat="1" ht="15" customHeight="1">
      <c r="B128" s="312"/>
      <c r="C128" s="267" t="s">
        <v>85</v>
      </c>
      <c r="D128" s="267"/>
      <c r="E128" s="267"/>
      <c r="F128" s="290" t="s">
        <v>1713</v>
      </c>
      <c r="G128" s="267"/>
      <c r="H128" s="267" t="s">
        <v>1765</v>
      </c>
      <c r="I128" s="267" t="s">
        <v>1715</v>
      </c>
      <c r="J128" s="267" t="s">
        <v>1764</v>
      </c>
      <c r="K128" s="315"/>
    </row>
    <row r="129" s="1" customFormat="1" ht="15" customHeight="1">
      <c r="B129" s="312"/>
      <c r="C129" s="267" t="s">
        <v>1724</v>
      </c>
      <c r="D129" s="267"/>
      <c r="E129" s="267"/>
      <c r="F129" s="290" t="s">
        <v>1719</v>
      </c>
      <c r="G129" s="267"/>
      <c r="H129" s="267" t="s">
        <v>1725</v>
      </c>
      <c r="I129" s="267" t="s">
        <v>1715</v>
      </c>
      <c r="J129" s="267">
        <v>15</v>
      </c>
      <c r="K129" s="315"/>
    </row>
    <row r="130" s="1" customFormat="1" ht="15" customHeight="1">
      <c r="B130" s="312"/>
      <c r="C130" s="293" t="s">
        <v>1726</v>
      </c>
      <c r="D130" s="293"/>
      <c r="E130" s="293"/>
      <c r="F130" s="294" t="s">
        <v>1719</v>
      </c>
      <c r="G130" s="293"/>
      <c r="H130" s="293" t="s">
        <v>1727</v>
      </c>
      <c r="I130" s="293" t="s">
        <v>1715</v>
      </c>
      <c r="J130" s="293">
        <v>15</v>
      </c>
      <c r="K130" s="315"/>
    </row>
    <row r="131" s="1" customFormat="1" ht="15" customHeight="1">
      <c r="B131" s="312"/>
      <c r="C131" s="293" t="s">
        <v>1728</v>
      </c>
      <c r="D131" s="293"/>
      <c r="E131" s="293"/>
      <c r="F131" s="294" t="s">
        <v>1719</v>
      </c>
      <c r="G131" s="293"/>
      <c r="H131" s="293" t="s">
        <v>1729</v>
      </c>
      <c r="I131" s="293" t="s">
        <v>1715</v>
      </c>
      <c r="J131" s="293">
        <v>20</v>
      </c>
      <c r="K131" s="315"/>
    </row>
    <row r="132" s="1" customFormat="1" ht="15" customHeight="1">
      <c r="B132" s="312"/>
      <c r="C132" s="293" t="s">
        <v>1730</v>
      </c>
      <c r="D132" s="293"/>
      <c r="E132" s="293"/>
      <c r="F132" s="294" t="s">
        <v>1719</v>
      </c>
      <c r="G132" s="293"/>
      <c r="H132" s="293" t="s">
        <v>1731</v>
      </c>
      <c r="I132" s="293" t="s">
        <v>1715</v>
      </c>
      <c r="J132" s="293">
        <v>20</v>
      </c>
      <c r="K132" s="315"/>
    </row>
    <row r="133" s="1" customFormat="1" ht="15" customHeight="1">
      <c r="B133" s="312"/>
      <c r="C133" s="267" t="s">
        <v>1718</v>
      </c>
      <c r="D133" s="267"/>
      <c r="E133" s="267"/>
      <c r="F133" s="290" t="s">
        <v>1719</v>
      </c>
      <c r="G133" s="267"/>
      <c r="H133" s="267" t="s">
        <v>1753</v>
      </c>
      <c r="I133" s="267" t="s">
        <v>1715</v>
      </c>
      <c r="J133" s="267">
        <v>50</v>
      </c>
      <c r="K133" s="315"/>
    </row>
    <row r="134" s="1" customFormat="1" ht="15" customHeight="1">
      <c r="B134" s="312"/>
      <c r="C134" s="267" t="s">
        <v>1732</v>
      </c>
      <c r="D134" s="267"/>
      <c r="E134" s="267"/>
      <c r="F134" s="290" t="s">
        <v>1719</v>
      </c>
      <c r="G134" s="267"/>
      <c r="H134" s="267" t="s">
        <v>1753</v>
      </c>
      <c r="I134" s="267" t="s">
        <v>1715</v>
      </c>
      <c r="J134" s="267">
        <v>50</v>
      </c>
      <c r="K134" s="315"/>
    </row>
    <row r="135" s="1" customFormat="1" ht="15" customHeight="1">
      <c r="B135" s="312"/>
      <c r="C135" s="267" t="s">
        <v>1738</v>
      </c>
      <c r="D135" s="267"/>
      <c r="E135" s="267"/>
      <c r="F135" s="290" t="s">
        <v>1719</v>
      </c>
      <c r="G135" s="267"/>
      <c r="H135" s="267" t="s">
        <v>1753</v>
      </c>
      <c r="I135" s="267" t="s">
        <v>1715</v>
      </c>
      <c r="J135" s="267">
        <v>50</v>
      </c>
      <c r="K135" s="315"/>
    </row>
    <row r="136" s="1" customFormat="1" ht="15" customHeight="1">
      <c r="B136" s="312"/>
      <c r="C136" s="267" t="s">
        <v>1740</v>
      </c>
      <c r="D136" s="267"/>
      <c r="E136" s="267"/>
      <c r="F136" s="290" t="s">
        <v>1719</v>
      </c>
      <c r="G136" s="267"/>
      <c r="H136" s="267" t="s">
        <v>1753</v>
      </c>
      <c r="I136" s="267" t="s">
        <v>1715</v>
      </c>
      <c r="J136" s="267">
        <v>50</v>
      </c>
      <c r="K136" s="315"/>
    </row>
    <row r="137" s="1" customFormat="1" ht="15" customHeight="1">
      <c r="B137" s="312"/>
      <c r="C137" s="267" t="s">
        <v>1741</v>
      </c>
      <c r="D137" s="267"/>
      <c r="E137" s="267"/>
      <c r="F137" s="290" t="s">
        <v>1719</v>
      </c>
      <c r="G137" s="267"/>
      <c r="H137" s="267" t="s">
        <v>1766</v>
      </c>
      <c r="I137" s="267" t="s">
        <v>1715</v>
      </c>
      <c r="J137" s="267">
        <v>255</v>
      </c>
      <c r="K137" s="315"/>
    </row>
    <row r="138" s="1" customFormat="1" ht="15" customHeight="1">
      <c r="B138" s="312"/>
      <c r="C138" s="267" t="s">
        <v>1743</v>
      </c>
      <c r="D138" s="267"/>
      <c r="E138" s="267"/>
      <c r="F138" s="290" t="s">
        <v>1713</v>
      </c>
      <c r="G138" s="267"/>
      <c r="H138" s="267" t="s">
        <v>1767</v>
      </c>
      <c r="I138" s="267" t="s">
        <v>1745</v>
      </c>
      <c r="J138" s="267"/>
      <c r="K138" s="315"/>
    </row>
    <row r="139" s="1" customFormat="1" ht="15" customHeight="1">
      <c r="B139" s="312"/>
      <c r="C139" s="267" t="s">
        <v>1746</v>
      </c>
      <c r="D139" s="267"/>
      <c r="E139" s="267"/>
      <c r="F139" s="290" t="s">
        <v>1713</v>
      </c>
      <c r="G139" s="267"/>
      <c r="H139" s="267" t="s">
        <v>1768</v>
      </c>
      <c r="I139" s="267" t="s">
        <v>1748</v>
      </c>
      <c r="J139" s="267"/>
      <c r="K139" s="315"/>
    </row>
    <row r="140" s="1" customFormat="1" ht="15" customHeight="1">
      <c r="B140" s="312"/>
      <c r="C140" s="267" t="s">
        <v>1749</v>
      </c>
      <c r="D140" s="267"/>
      <c r="E140" s="267"/>
      <c r="F140" s="290" t="s">
        <v>1713</v>
      </c>
      <c r="G140" s="267"/>
      <c r="H140" s="267" t="s">
        <v>1749</v>
      </c>
      <c r="I140" s="267" t="s">
        <v>1748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1713</v>
      </c>
      <c r="G141" s="267"/>
      <c r="H141" s="267" t="s">
        <v>1769</v>
      </c>
      <c r="I141" s="267" t="s">
        <v>1748</v>
      </c>
      <c r="J141" s="267"/>
      <c r="K141" s="315"/>
    </row>
    <row r="142" s="1" customFormat="1" ht="15" customHeight="1">
      <c r="B142" s="312"/>
      <c r="C142" s="267" t="s">
        <v>1770</v>
      </c>
      <c r="D142" s="267"/>
      <c r="E142" s="267"/>
      <c r="F142" s="290" t="s">
        <v>1713</v>
      </c>
      <c r="G142" s="267"/>
      <c r="H142" s="267" t="s">
        <v>1771</v>
      </c>
      <c r="I142" s="267" t="s">
        <v>1748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1772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1707</v>
      </c>
      <c r="D148" s="282"/>
      <c r="E148" s="282"/>
      <c r="F148" s="282" t="s">
        <v>1708</v>
      </c>
      <c r="G148" s="283"/>
      <c r="H148" s="282" t="s">
        <v>54</v>
      </c>
      <c r="I148" s="282" t="s">
        <v>57</v>
      </c>
      <c r="J148" s="282" t="s">
        <v>1709</v>
      </c>
      <c r="K148" s="281"/>
    </row>
    <row r="149" s="1" customFormat="1" ht="17.25" customHeight="1">
      <c r="B149" s="279"/>
      <c r="C149" s="284" t="s">
        <v>1710</v>
      </c>
      <c r="D149" s="284"/>
      <c r="E149" s="284"/>
      <c r="F149" s="285" t="s">
        <v>1711</v>
      </c>
      <c r="G149" s="286"/>
      <c r="H149" s="284"/>
      <c r="I149" s="284"/>
      <c r="J149" s="284" t="s">
        <v>1712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1716</v>
      </c>
      <c r="D151" s="267"/>
      <c r="E151" s="267"/>
      <c r="F151" s="320" t="s">
        <v>1713</v>
      </c>
      <c r="G151" s="267"/>
      <c r="H151" s="319" t="s">
        <v>1753</v>
      </c>
      <c r="I151" s="319" t="s">
        <v>1715</v>
      </c>
      <c r="J151" s="319">
        <v>120</v>
      </c>
      <c r="K151" s="315"/>
    </row>
    <row r="152" s="1" customFormat="1" ht="15" customHeight="1">
      <c r="B152" s="292"/>
      <c r="C152" s="319" t="s">
        <v>1762</v>
      </c>
      <c r="D152" s="267"/>
      <c r="E152" s="267"/>
      <c r="F152" s="320" t="s">
        <v>1713</v>
      </c>
      <c r="G152" s="267"/>
      <c r="H152" s="319" t="s">
        <v>1773</v>
      </c>
      <c r="I152" s="319" t="s">
        <v>1715</v>
      </c>
      <c r="J152" s="319" t="s">
        <v>1764</v>
      </c>
      <c r="K152" s="315"/>
    </row>
    <row r="153" s="1" customFormat="1" ht="15" customHeight="1">
      <c r="B153" s="292"/>
      <c r="C153" s="319" t="s">
        <v>85</v>
      </c>
      <c r="D153" s="267"/>
      <c r="E153" s="267"/>
      <c r="F153" s="320" t="s">
        <v>1713</v>
      </c>
      <c r="G153" s="267"/>
      <c r="H153" s="319" t="s">
        <v>1774</v>
      </c>
      <c r="I153" s="319" t="s">
        <v>1715</v>
      </c>
      <c r="J153" s="319" t="s">
        <v>1764</v>
      </c>
      <c r="K153" s="315"/>
    </row>
    <row r="154" s="1" customFormat="1" ht="15" customHeight="1">
      <c r="B154" s="292"/>
      <c r="C154" s="319" t="s">
        <v>1718</v>
      </c>
      <c r="D154" s="267"/>
      <c r="E154" s="267"/>
      <c r="F154" s="320" t="s">
        <v>1719</v>
      </c>
      <c r="G154" s="267"/>
      <c r="H154" s="319" t="s">
        <v>1753</v>
      </c>
      <c r="I154" s="319" t="s">
        <v>1715</v>
      </c>
      <c r="J154" s="319">
        <v>50</v>
      </c>
      <c r="K154" s="315"/>
    </row>
    <row r="155" s="1" customFormat="1" ht="15" customHeight="1">
      <c r="B155" s="292"/>
      <c r="C155" s="319" t="s">
        <v>1721</v>
      </c>
      <c r="D155" s="267"/>
      <c r="E155" s="267"/>
      <c r="F155" s="320" t="s">
        <v>1713</v>
      </c>
      <c r="G155" s="267"/>
      <c r="H155" s="319" t="s">
        <v>1753</v>
      </c>
      <c r="I155" s="319" t="s">
        <v>1723</v>
      </c>
      <c r="J155" s="319"/>
      <c r="K155" s="315"/>
    </row>
    <row r="156" s="1" customFormat="1" ht="15" customHeight="1">
      <c r="B156" s="292"/>
      <c r="C156" s="319" t="s">
        <v>1732</v>
      </c>
      <c r="D156" s="267"/>
      <c r="E156" s="267"/>
      <c r="F156" s="320" t="s">
        <v>1719</v>
      </c>
      <c r="G156" s="267"/>
      <c r="H156" s="319" t="s">
        <v>1753</v>
      </c>
      <c r="I156" s="319" t="s">
        <v>1715</v>
      </c>
      <c r="J156" s="319">
        <v>50</v>
      </c>
      <c r="K156" s="315"/>
    </row>
    <row r="157" s="1" customFormat="1" ht="15" customHeight="1">
      <c r="B157" s="292"/>
      <c r="C157" s="319" t="s">
        <v>1740</v>
      </c>
      <c r="D157" s="267"/>
      <c r="E157" s="267"/>
      <c r="F157" s="320" t="s">
        <v>1719</v>
      </c>
      <c r="G157" s="267"/>
      <c r="H157" s="319" t="s">
        <v>1753</v>
      </c>
      <c r="I157" s="319" t="s">
        <v>1715</v>
      </c>
      <c r="J157" s="319">
        <v>50</v>
      </c>
      <c r="K157" s="315"/>
    </row>
    <row r="158" s="1" customFormat="1" ht="15" customHeight="1">
      <c r="B158" s="292"/>
      <c r="C158" s="319" t="s">
        <v>1738</v>
      </c>
      <c r="D158" s="267"/>
      <c r="E158" s="267"/>
      <c r="F158" s="320" t="s">
        <v>1719</v>
      </c>
      <c r="G158" s="267"/>
      <c r="H158" s="319" t="s">
        <v>1753</v>
      </c>
      <c r="I158" s="319" t="s">
        <v>1715</v>
      </c>
      <c r="J158" s="319">
        <v>50</v>
      </c>
      <c r="K158" s="315"/>
    </row>
    <row r="159" s="1" customFormat="1" ht="15" customHeight="1">
      <c r="B159" s="292"/>
      <c r="C159" s="319" t="s">
        <v>116</v>
      </c>
      <c r="D159" s="267"/>
      <c r="E159" s="267"/>
      <c r="F159" s="320" t="s">
        <v>1713</v>
      </c>
      <c r="G159" s="267"/>
      <c r="H159" s="319" t="s">
        <v>1775</v>
      </c>
      <c r="I159" s="319" t="s">
        <v>1715</v>
      </c>
      <c r="J159" s="319" t="s">
        <v>1776</v>
      </c>
      <c r="K159" s="315"/>
    </row>
    <row r="160" s="1" customFormat="1" ht="15" customHeight="1">
      <c r="B160" s="292"/>
      <c r="C160" s="319" t="s">
        <v>1777</v>
      </c>
      <c r="D160" s="267"/>
      <c r="E160" s="267"/>
      <c r="F160" s="320" t="s">
        <v>1713</v>
      </c>
      <c r="G160" s="267"/>
      <c r="H160" s="319" t="s">
        <v>1778</v>
      </c>
      <c r="I160" s="319" t="s">
        <v>1748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1779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1707</v>
      </c>
      <c r="D166" s="282"/>
      <c r="E166" s="282"/>
      <c r="F166" s="282" t="s">
        <v>1708</v>
      </c>
      <c r="G166" s="324"/>
      <c r="H166" s="325" t="s">
        <v>54</v>
      </c>
      <c r="I166" s="325" t="s">
        <v>57</v>
      </c>
      <c r="J166" s="282" t="s">
        <v>1709</v>
      </c>
      <c r="K166" s="259"/>
    </row>
    <row r="167" s="1" customFormat="1" ht="17.25" customHeight="1">
      <c r="B167" s="260"/>
      <c r="C167" s="284" t="s">
        <v>1710</v>
      </c>
      <c r="D167" s="284"/>
      <c r="E167" s="284"/>
      <c r="F167" s="285" t="s">
        <v>1711</v>
      </c>
      <c r="G167" s="326"/>
      <c r="H167" s="327"/>
      <c r="I167" s="327"/>
      <c r="J167" s="284" t="s">
        <v>1712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1716</v>
      </c>
      <c r="D169" s="267"/>
      <c r="E169" s="267"/>
      <c r="F169" s="290" t="s">
        <v>1713</v>
      </c>
      <c r="G169" s="267"/>
      <c r="H169" s="267" t="s">
        <v>1753</v>
      </c>
      <c r="I169" s="267" t="s">
        <v>1715</v>
      </c>
      <c r="J169" s="267">
        <v>120</v>
      </c>
      <c r="K169" s="315"/>
    </row>
    <row r="170" s="1" customFormat="1" ht="15" customHeight="1">
      <c r="B170" s="292"/>
      <c r="C170" s="267" t="s">
        <v>1762</v>
      </c>
      <c r="D170" s="267"/>
      <c r="E170" s="267"/>
      <c r="F170" s="290" t="s">
        <v>1713</v>
      </c>
      <c r="G170" s="267"/>
      <c r="H170" s="267" t="s">
        <v>1763</v>
      </c>
      <c r="I170" s="267" t="s">
        <v>1715</v>
      </c>
      <c r="J170" s="267" t="s">
        <v>1764</v>
      </c>
      <c r="K170" s="315"/>
    </row>
    <row r="171" s="1" customFormat="1" ht="15" customHeight="1">
      <c r="B171" s="292"/>
      <c r="C171" s="267" t="s">
        <v>85</v>
      </c>
      <c r="D171" s="267"/>
      <c r="E171" s="267"/>
      <c r="F171" s="290" t="s">
        <v>1713</v>
      </c>
      <c r="G171" s="267"/>
      <c r="H171" s="267" t="s">
        <v>1780</v>
      </c>
      <c r="I171" s="267" t="s">
        <v>1715</v>
      </c>
      <c r="J171" s="267" t="s">
        <v>1764</v>
      </c>
      <c r="K171" s="315"/>
    </row>
    <row r="172" s="1" customFormat="1" ht="15" customHeight="1">
      <c r="B172" s="292"/>
      <c r="C172" s="267" t="s">
        <v>1718</v>
      </c>
      <c r="D172" s="267"/>
      <c r="E172" s="267"/>
      <c r="F172" s="290" t="s">
        <v>1719</v>
      </c>
      <c r="G172" s="267"/>
      <c r="H172" s="267" t="s">
        <v>1780</v>
      </c>
      <c r="I172" s="267" t="s">
        <v>1715</v>
      </c>
      <c r="J172" s="267">
        <v>50</v>
      </c>
      <c r="K172" s="315"/>
    </row>
    <row r="173" s="1" customFormat="1" ht="15" customHeight="1">
      <c r="B173" s="292"/>
      <c r="C173" s="267" t="s">
        <v>1721</v>
      </c>
      <c r="D173" s="267"/>
      <c r="E173" s="267"/>
      <c r="F173" s="290" t="s">
        <v>1713</v>
      </c>
      <c r="G173" s="267"/>
      <c r="H173" s="267" t="s">
        <v>1780</v>
      </c>
      <c r="I173" s="267" t="s">
        <v>1723</v>
      </c>
      <c r="J173" s="267"/>
      <c r="K173" s="315"/>
    </row>
    <row r="174" s="1" customFormat="1" ht="15" customHeight="1">
      <c r="B174" s="292"/>
      <c r="C174" s="267" t="s">
        <v>1732</v>
      </c>
      <c r="D174" s="267"/>
      <c r="E174" s="267"/>
      <c r="F174" s="290" t="s">
        <v>1719</v>
      </c>
      <c r="G174" s="267"/>
      <c r="H174" s="267" t="s">
        <v>1780</v>
      </c>
      <c r="I174" s="267" t="s">
        <v>1715</v>
      </c>
      <c r="J174" s="267">
        <v>50</v>
      </c>
      <c r="K174" s="315"/>
    </row>
    <row r="175" s="1" customFormat="1" ht="15" customHeight="1">
      <c r="B175" s="292"/>
      <c r="C175" s="267" t="s">
        <v>1740</v>
      </c>
      <c r="D175" s="267"/>
      <c r="E175" s="267"/>
      <c r="F175" s="290" t="s">
        <v>1719</v>
      </c>
      <c r="G175" s="267"/>
      <c r="H175" s="267" t="s">
        <v>1780</v>
      </c>
      <c r="I175" s="267" t="s">
        <v>1715</v>
      </c>
      <c r="J175" s="267">
        <v>50</v>
      </c>
      <c r="K175" s="315"/>
    </row>
    <row r="176" s="1" customFormat="1" ht="15" customHeight="1">
      <c r="B176" s="292"/>
      <c r="C176" s="267" t="s">
        <v>1738</v>
      </c>
      <c r="D176" s="267"/>
      <c r="E176" s="267"/>
      <c r="F176" s="290" t="s">
        <v>1719</v>
      </c>
      <c r="G176" s="267"/>
      <c r="H176" s="267" t="s">
        <v>1780</v>
      </c>
      <c r="I176" s="267" t="s">
        <v>1715</v>
      </c>
      <c r="J176" s="267">
        <v>50</v>
      </c>
      <c r="K176" s="315"/>
    </row>
    <row r="177" s="1" customFormat="1" ht="15" customHeight="1">
      <c r="B177" s="292"/>
      <c r="C177" s="267" t="s">
        <v>138</v>
      </c>
      <c r="D177" s="267"/>
      <c r="E177" s="267"/>
      <c r="F177" s="290" t="s">
        <v>1713</v>
      </c>
      <c r="G177" s="267"/>
      <c r="H177" s="267" t="s">
        <v>1781</v>
      </c>
      <c r="I177" s="267" t="s">
        <v>1782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1713</v>
      </c>
      <c r="G178" s="267"/>
      <c r="H178" s="267" t="s">
        <v>1783</v>
      </c>
      <c r="I178" s="267" t="s">
        <v>1784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1713</v>
      </c>
      <c r="G179" s="267"/>
      <c r="H179" s="267" t="s">
        <v>1785</v>
      </c>
      <c r="I179" s="267" t="s">
        <v>1715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1713</v>
      </c>
      <c r="G180" s="267"/>
      <c r="H180" s="267" t="s">
        <v>1786</v>
      </c>
      <c r="I180" s="267" t="s">
        <v>1715</v>
      </c>
      <c r="J180" s="267">
        <v>255</v>
      </c>
      <c r="K180" s="315"/>
    </row>
    <row r="181" s="1" customFormat="1" ht="15" customHeight="1">
      <c r="B181" s="292"/>
      <c r="C181" s="267" t="s">
        <v>139</v>
      </c>
      <c r="D181" s="267"/>
      <c r="E181" s="267"/>
      <c r="F181" s="290" t="s">
        <v>1713</v>
      </c>
      <c r="G181" s="267"/>
      <c r="H181" s="267" t="s">
        <v>1677</v>
      </c>
      <c r="I181" s="267" t="s">
        <v>1715</v>
      </c>
      <c r="J181" s="267">
        <v>10</v>
      </c>
      <c r="K181" s="315"/>
    </row>
    <row r="182" s="1" customFormat="1" ht="15" customHeight="1">
      <c r="B182" s="292"/>
      <c r="C182" s="267" t="s">
        <v>140</v>
      </c>
      <c r="D182" s="267"/>
      <c r="E182" s="267"/>
      <c r="F182" s="290" t="s">
        <v>1713</v>
      </c>
      <c r="G182" s="267"/>
      <c r="H182" s="267" t="s">
        <v>1787</v>
      </c>
      <c r="I182" s="267" t="s">
        <v>1748</v>
      </c>
      <c r="J182" s="267"/>
      <c r="K182" s="315"/>
    </row>
    <row r="183" s="1" customFormat="1" ht="15" customHeight="1">
      <c r="B183" s="292"/>
      <c r="C183" s="267" t="s">
        <v>1788</v>
      </c>
      <c r="D183" s="267"/>
      <c r="E183" s="267"/>
      <c r="F183" s="290" t="s">
        <v>1713</v>
      </c>
      <c r="G183" s="267"/>
      <c r="H183" s="267" t="s">
        <v>1789</v>
      </c>
      <c r="I183" s="267" t="s">
        <v>1748</v>
      </c>
      <c r="J183" s="267"/>
      <c r="K183" s="315"/>
    </row>
    <row r="184" s="1" customFormat="1" ht="15" customHeight="1">
      <c r="B184" s="292"/>
      <c r="C184" s="267" t="s">
        <v>1777</v>
      </c>
      <c r="D184" s="267"/>
      <c r="E184" s="267"/>
      <c r="F184" s="290" t="s">
        <v>1713</v>
      </c>
      <c r="G184" s="267"/>
      <c r="H184" s="267" t="s">
        <v>1790</v>
      </c>
      <c r="I184" s="267" t="s">
        <v>1748</v>
      </c>
      <c r="J184" s="267"/>
      <c r="K184" s="315"/>
    </row>
    <row r="185" s="1" customFormat="1" ht="15" customHeight="1">
      <c r="B185" s="292"/>
      <c r="C185" s="267" t="s">
        <v>142</v>
      </c>
      <c r="D185" s="267"/>
      <c r="E185" s="267"/>
      <c r="F185" s="290" t="s">
        <v>1719</v>
      </c>
      <c r="G185" s="267"/>
      <c r="H185" s="267" t="s">
        <v>1791</v>
      </c>
      <c r="I185" s="267" t="s">
        <v>1715</v>
      </c>
      <c r="J185" s="267">
        <v>50</v>
      </c>
      <c r="K185" s="315"/>
    </row>
    <row r="186" s="1" customFormat="1" ht="15" customHeight="1">
      <c r="B186" s="292"/>
      <c r="C186" s="267" t="s">
        <v>1792</v>
      </c>
      <c r="D186" s="267"/>
      <c r="E186" s="267"/>
      <c r="F186" s="290" t="s">
        <v>1719</v>
      </c>
      <c r="G186" s="267"/>
      <c r="H186" s="267" t="s">
        <v>1793</v>
      </c>
      <c r="I186" s="267" t="s">
        <v>1794</v>
      </c>
      <c r="J186" s="267"/>
      <c r="K186" s="315"/>
    </row>
    <row r="187" s="1" customFormat="1" ht="15" customHeight="1">
      <c r="B187" s="292"/>
      <c r="C187" s="267" t="s">
        <v>1795</v>
      </c>
      <c r="D187" s="267"/>
      <c r="E187" s="267"/>
      <c r="F187" s="290" t="s">
        <v>1719</v>
      </c>
      <c r="G187" s="267"/>
      <c r="H187" s="267" t="s">
        <v>1796</v>
      </c>
      <c r="I187" s="267" t="s">
        <v>1794</v>
      </c>
      <c r="J187" s="267"/>
      <c r="K187" s="315"/>
    </row>
    <row r="188" s="1" customFormat="1" ht="15" customHeight="1">
      <c r="B188" s="292"/>
      <c r="C188" s="267" t="s">
        <v>1797</v>
      </c>
      <c r="D188" s="267"/>
      <c r="E188" s="267"/>
      <c r="F188" s="290" t="s">
        <v>1719</v>
      </c>
      <c r="G188" s="267"/>
      <c r="H188" s="267" t="s">
        <v>1798</v>
      </c>
      <c r="I188" s="267" t="s">
        <v>1794</v>
      </c>
      <c r="J188" s="267"/>
      <c r="K188" s="315"/>
    </row>
    <row r="189" s="1" customFormat="1" ht="15" customHeight="1">
      <c r="B189" s="292"/>
      <c r="C189" s="328" t="s">
        <v>1799</v>
      </c>
      <c r="D189" s="267"/>
      <c r="E189" s="267"/>
      <c r="F189" s="290" t="s">
        <v>1719</v>
      </c>
      <c r="G189" s="267"/>
      <c r="H189" s="267" t="s">
        <v>1800</v>
      </c>
      <c r="I189" s="267" t="s">
        <v>1801</v>
      </c>
      <c r="J189" s="329" t="s">
        <v>1802</v>
      </c>
      <c r="K189" s="315"/>
    </row>
    <row r="190" s="1" customFormat="1" ht="15" customHeight="1">
      <c r="B190" s="292"/>
      <c r="C190" s="328" t="s">
        <v>42</v>
      </c>
      <c r="D190" s="267"/>
      <c r="E190" s="267"/>
      <c r="F190" s="290" t="s">
        <v>1713</v>
      </c>
      <c r="G190" s="267"/>
      <c r="H190" s="264" t="s">
        <v>1803</v>
      </c>
      <c r="I190" s="267" t="s">
        <v>1804</v>
      </c>
      <c r="J190" s="267"/>
      <c r="K190" s="315"/>
    </row>
    <row r="191" s="1" customFormat="1" ht="15" customHeight="1">
      <c r="B191" s="292"/>
      <c r="C191" s="328" t="s">
        <v>1805</v>
      </c>
      <c r="D191" s="267"/>
      <c r="E191" s="267"/>
      <c r="F191" s="290" t="s">
        <v>1713</v>
      </c>
      <c r="G191" s="267"/>
      <c r="H191" s="267" t="s">
        <v>1806</v>
      </c>
      <c r="I191" s="267" t="s">
        <v>1748</v>
      </c>
      <c r="J191" s="267"/>
      <c r="K191" s="315"/>
    </row>
    <row r="192" s="1" customFormat="1" ht="15" customHeight="1">
      <c r="B192" s="292"/>
      <c r="C192" s="328" t="s">
        <v>1807</v>
      </c>
      <c r="D192" s="267"/>
      <c r="E192" s="267"/>
      <c r="F192" s="290" t="s">
        <v>1713</v>
      </c>
      <c r="G192" s="267"/>
      <c r="H192" s="267" t="s">
        <v>1808</v>
      </c>
      <c r="I192" s="267" t="s">
        <v>1748</v>
      </c>
      <c r="J192" s="267"/>
      <c r="K192" s="315"/>
    </row>
    <row r="193" s="1" customFormat="1" ht="15" customHeight="1">
      <c r="B193" s="292"/>
      <c r="C193" s="328" t="s">
        <v>1809</v>
      </c>
      <c r="D193" s="267"/>
      <c r="E193" s="267"/>
      <c r="F193" s="290" t="s">
        <v>1719</v>
      </c>
      <c r="G193" s="267"/>
      <c r="H193" s="267" t="s">
        <v>1810</v>
      </c>
      <c r="I193" s="267" t="s">
        <v>1748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1811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1812</v>
      </c>
      <c r="D200" s="331"/>
      <c r="E200" s="331"/>
      <c r="F200" s="331" t="s">
        <v>1813</v>
      </c>
      <c r="G200" s="332"/>
      <c r="H200" s="331" t="s">
        <v>1814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1804</v>
      </c>
      <c r="D202" s="267"/>
      <c r="E202" s="267"/>
      <c r="F202" s="290" t="s">
        <v>43</v>
      </c>
      <c r="G202" s="267"/>
      <c r="H202" s="267" t="s">
        <v>1815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44</v>
      </c>
      <c r="G203" s="267"/>
      <c r="H203" s="267" t="s">
        <v>1816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47</v>
      </c>
      <c r="G204" s="267"/>
      <c r="H204" s="267" t="s">
        <v>1817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45</v>
      </c>
      <c r="G205" s="267"/>
      <c r="H205" s="267" t="s">
        <v>1818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46</v>
      </c>
      <c r="G206" s="267"/>
      <c r="H206" s="267" t="s">
        <v>1819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1760</v>
      </c>
      <c r="D208" s="267"/>
      <c r="E208" s="267"/>
      <c r="F208" s="290" t="s">
        <v>78</v>
      </c>
      <c r="G208" s="267"/>
      <c r="H208" s="267" t="s">
        <v>1820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1658</v>
      </c>
      <c r="G209" s="267"/>
      <c r="H209" s="267" t="s">
        <v>1659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1656</v>
      </c>
      <c r="G210" s="267"/>
      <c r="H210" s="267" t="s">
        <v>1821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1660</v>
      </c>
      <c r="G211" s="328"/>
      <c r="H211" s="319" t="s">
        <v>1661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855</v>
      </c>
      <c r="G212" s="328"/>
      <c r="H212" s="319" t="s">
        <v>1639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1784</v>
      </c>
      <c r="D214" s="267"/>
      <c r="E214" s="267"/>
      <c r="F214" s="290">
        <v>1</v>
      </c>
      <c r="G214" s="328"/>
      <c r="H214" s="319" t="s">
        <v>1822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1823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1824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1825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112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114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35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ROUND(J103,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ROUND((SUM(BE103:BE629)),  2)</f>
        <v>0</v>
      </c>
      <c r="G35" s="39"/>
      <c r="H35" s="39"/>
      <c r="I35" s="132">
        <v>0.20999999999999999</v>
      </c>
      <c r="J35" s="131">
        <f>ROUND(((SUM(BE103:BE629))*I35),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ROUND((SUM(BF103:BF629)),  2)</f>
        <v>0</v>
      </c>
      <c r="G36" s="39"/>
      <c r="H36" s="39"/>
      <c r="I36" s="132">
        <v>0.14999999999999999</v>
      </c>
      <c r="J36" s="131">
        <f>ROUND(((SUM(BF103:BF629))*I36),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ROUND((SUM(BG103:BG629)),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ROUND((SUM(BH103:BH629)),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ROUND((SUM(BI103:BI629)),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112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01-I - ETAPA 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J103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9" customFormat="1" ht="24.96" customHeight="1">
      <c r="A64" s="9"/>
      <c r="B64" s="142"/>
      <c r="C64" s="9"/>
      <c r="D64" s="143" t="s">
        <v>119</v>
      </c>
      <c r="E64" s="144"/>
      <c r="F64" s="144"/>
      <c r="G64" s="144"/>
      <c r="H64" s="144"/>
      <c r="I64" s="144"/>
      <c r="J64" s="145">
        <f>J104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120</v>
      </c>
      <c r="E65" s="148"/>
      <c r="F65" s="148"/>
      <c r="G65" s="148"/>
      <c r="H65" s="148"/>
      <c r="I65" s="148"/>
      <c r="J65" s="149">
        <f>J105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121</v>
      </c>
      <c r="E66" s="148"/>
      <c r="F66" s="148"/>
      <c r="G66" s="148"/>
      <c r="H66" s="148"/>
      <c r="I66" s="148"/>
      <c r="J66" s="149">
        <f>J118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122</v>
      </c>
      <c r="E67" s="148"/>
      <c r="F67" s="148"/>
      <c r="G67" s="148"/>
      <c r="H67" s="148"/>
      <c r="I67" s="148"/>
      <c r="J67" s="149">
        <f>J134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123</v>
      </c>
      <c r="E68" s="148"/>
      <c r="F68" s="148"/>
      <c r="G68" s="148"/>
      <c r="H68" s="148"/>
      <c r="I68" s="148"/>
      <c r="J68" s="149">
        <f>J170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124</v>
      </c>
      <c r="E69" s="148"/>
      <c r="F69" s="148"/>
      <c r="G69" s="148"/>
      <c r="H69" s="148"/>
      <c r="I69" s="148"/>
      <c r="J69" s="149">
        <f>J292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6"/>
      <c r="C70" s="10"/>
      <c r="D70" s="147" t="s">
        <v>125</v>
      </c>
      <c r="E70" s="148"/>
      <c r="F70" s="148"/>
      <c r="G70" s="148"/>
      <c r="H70" s="148"/>
      <c r="I70" s="148"/>
      <c r="J70" s="149">
        <f>J304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2"/>
      <c r="C71" s="9"/>
      <c r="D71" s="143" t="s">
        <v>126</v>
      </c>
      <c r="E71" s="144"/>
      <c r="F71" s="144"/>
      <c r="G71" s="144"/>
      <c r="H71" s="144"/>
      <c r="I71" s="144"/>
      <c r="J71" s="145">
        <f>J307</f>
        <v>0</v>
      </c>
      <c r="K71" s="9"/>
      <c r="L71" s="14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46"/>
      <c r="C72" s="10"/>
      <c r="D72" s="147" t="s">
        <v>127</v>
      </c>
      <c r="E72" s="148"/>
      <c r="F72" s="148"/>
      <c r="G72" s="148"/>
      <c r="H72" s="148"/>
      <c r="I72" s="148"/>
      <c r="J72" s="149">
        <f>J308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6"/>
      <c r="C73" s="10"/>
      <c r="D73" s="147" t="s">
        <v>128</v>
      </c>
      <c r="E73" s="148"/>
      <c r="F73" s="148"/>
      <c r="G73" s="148"/>
      <c r="H73" s="148"/>
      <c r="I73" s="148"/>
      <c r="J73" s="149">
        <f>J326</f>
        <v>0</v>
      </c>
      <c r="K73" s="10"/>
      <c r="L73" s="14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6"/>
      <c r="C74" s="10"/>
      <c r="D74" s="147" t="s">
        <v>129</v>
      </c>
      <c r="E74" s="148"/>
      <c r="F74" s="148"/>
      <c r="G74" s="148"/>
      <c r="H74" s="148"/>
      <c r="I74" s="148"/>
      <c r="J74" s="149">
        <f>J330</f>
        <v>0</v>
      </c>
      <c r="K74" s="10"/>
      <c r="L74" s="14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6"/>
      <c r="C75" s="10"/>
      <c r="D75" s="147" t="s">
        <v>130</v>
      </c>
      <c r="E75" s="148"/>
      <c r="F75" s="148"/>
      <c r="G75" s="148"/>
      <c r="H75" s="148"/>
      <c r="I75" s="148"/>
      <c r="J75" s="149">
        <f>J355</f>
        <v>0</v>
      </c>
      <c r="K75" s="10"/>
      <c r="L75" s="14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6"/>
      <c r="C76" s="10"/>
      <c r="D76" s="147" t="s">
        <v>131</v>
      </c>
      <c r="E76" s="148"/>
      <c r="F76" s="148"/>
      <c r="G76" s="148"/>
      <c r="H76" s="148"/>
      <c r="I76" s="148"/>
      <c r="J76" s="149">
        <f>J388</f>
        <v>0</v>
      </c>
      <c r="K76" s="10"/>
      <c r="L76" s="14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46"/>
      <c r="C77" s="10"/>
      <c r="D77" s="147" t="s">
        <v>132</v>
      </c>
      <c r="E77" s="148"/>
      <c r="F77" s="148"/>
      <c r="G77" s="148"/>
      <c r="H77" s="148"/>
      <c r="I77" s="148"/>
      <c r="J77" s="149">
        <f>J472</f>
        <v>0</v>
      </c>
      <c r="K77" s="10"/>
      <c r="L77" s="14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46"/>
      <c r="C78" s="10"/>
      <c r="D78" s="147" t="s">
        <v>133</v>
      </c>
      <c r="E78" s="148"/>
      <c r="F78" s="148"/>
      <c r="G78" s="148"/>
      <c r="H78" s="148"/>
      <c r="I78" s="148"/>
      <c r="J78" s="149">
        <f>J494</f>
        <v>0</v>
      </c>
      <c r="K78" s="10"/>
      <c r="L78" s="14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46"/>
      <c r="C79" s="10"/>
      <c r="D79" s="147" t="s">
        <v>134</v>
      </c>
      <c r="E79" s="148"/>
      <c r="F79" s="148"/>
      <c r="G79" s="148"/>
      <c r="H79" s="148"/>
      <c r="I79" s="148"/>
      <c r="J79" s="149">
        <f>J540</f>
        <v>0</v>
      </c>
      <c r="K79" s="10"/>
      <c r="L79" s="14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46"/>
      <c r="C80" s="10"/>
      <c r="D80" s="147" t="s">
        <v>135</v>
      </c>
      <c r="E80" s="148"/>
      <c r="F80" s="148"/>
      <c r="G80" s="148"/>
      <c r="H80" s="148"/>
      <c r="I80" s="148"/>
      <c r="J80" s="149">
        <f>J560</f>
        <v>0</v>
      </c>
      <c r="K80" s="10"/>
      <c r="L80" s="14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42"/>
      <c r="C81" s="9"/>
      <c r="D81" s="143" t="s">
        <v>136</v>
      </c>
      <c r="E81" s="144"/>
      <c r="F81" s="144"/>
      <c r="G81" s="144"/>
      <c r="H81" s="144"/>
      <c r="I81" s="144"/>
      <c r="J81" s="145">
        <f>J621</f>
        <v>0</v>
      </c>
      <c r="K81" s="9"/>
      <c r="L81" s="14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137</v>
      </c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</v>
      </c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39"/>
      <c r="D91" s="39"/>
      <c r="E91" s="124" t="str">
        <f>E7</f>
        <v>Obnova střechy MZe, Těšnov, Praha I - Nové Město</v>
      </c>
      <c r="F91" s="33"/>
      <c r="G91" s="33"/>
      <c r="H91" s="33"/>
      <c r="I91" s="39"/>
      <c r="J91" s="39"/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" customFormat="1" ht="12" customHeight="1">
      <c r="B92" s="23"/>
      <c r="C92" s="33" t="s">
        <v>111</v>
      </c>
      <c r="L92" s="23"/>
    </row>
    <row r="93" s="2" customFormat="1" ht="16.5" customHeight="1">
      <c r="A93" s="39"/>
      <c r="B93" s="40"/>
      <c r="C93" s="39"/>
      <c r="D93" s="39"/>
      <c r="E93" s="124" t="s">
        <v>112</v>
      </c>
      <c r="F93" s="39"/>
      <c r="G93" s="39"/>
      <c r="H93" s="39"/>
      <c r="I93" s="39"/>
      <c r="J93" s="39"/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113</v>
      </c>
      <c r="D94" s="39"/>
      <c r="E94" s="39"/>
      <c r="F94" s="39"/>
      <c r="G94" s="39"/>
      <c r="H94" s="39"/>
      <c r="I94" s="39"/>
      <c r="J94" s="39"/>
      <c r="K94" s="39"/>
      <c r="L94" s="12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39"/>
      <c r="D95" s="39"/>
      <c r="E95" s="63" t="str">
        <f>E11</f>
        <v>01-I - ETAPA I</v>
      </c>
      <c r="F95" s="39"/>
      <c r="G95" s="39"/>
      <c r="H95" s="39"/>
      <c r="I95" s="39"/>
      <c r="J95" s="39"/>
      <c r="K95" s="39"/>
      <c r="L95" s="12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39"/>
      <c r="D96" s="39"/>
      <c r="E96" s="39"/>
      <c r="F96" s="39"/>
      <c r="G96" s="39"/>
      <c r="H96" s="39"/>
      <c r="I96" s="39"/>
      <c r="J96" s="39"/>
      <c r="K96" s="39"/>
      <c r="L96" s="12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39"/>
      <c r="E97" s="39"/>
      <c r="F97" s="28" t="str">
        <f>F14</f>
        <v xml:space="preserve"> </v>
      </c>
      <c r="G97" s="39"/>
      <c r="H97" s="39"/>
      <c r="I97" s="33" t="s">
        <v>23</v>
      </c>
      <c r="J97" s="65" t="str">
        <f>IF(J14="","",J14)</f>
        <v>7. 12. 2021</v>
      </c>
      <c r="K97" s="39"/>
      <c r="L97" s="12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39"/>
      <c r="D98" s="39"/>
      <c r="E98" s="39"/>
      <c r="F98" s="39"/>
      <c r="G98" s="39"/>
      <c r="H98" s="39"/>
      <c r="I98" s="39"/>
      <c r="J98" s="39"/>
      <c r="K98" s="39"/>
      <c r="L98" s="12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5.65" customHeight="1">
      <c r="A99" s="39"/>
      <c r="B99" s="40"/>
      <c r="C99" s="33" t="s">
        <v>25</v>
      </c>
      <c r="D99" s="39"/>
      <c r="E99" s="39"/>
      <c r="F99" s="28" t="str">
        <f>E17</f>
        <v xml:space="preserve"> </v>
      </c>
      <c r="G99" s="39"/>
      <c r="H99" s="39"/>
      <c r="I99" s="33" t="s">
        <v>30</v>
      </c>
      <c r="J99" s="37" t="str">
        <f>E23</f>
        <v>Energy Benefit Centre a.s.</v>
      </c>
      <c r="K99" s="39"/>
      <c r="L99" s="12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5.65" customHeight="1">
      <c r="A100" s="39"/>
      <c r="B100" s="40"/>
      <c r="C100" s="33" t="s">
        <v>28</v>
      </c>
      <c r="D100" s="39"/>
      <c r="E100" s="39"/>
      <c r="F100" s="28" t="str">
        <f>IF(E20="","",E20)</f>
        <v>Vyplň údaj</v>
      </c>
      <c r="G100" s="39"/>
      <c r="H100" s="39"/>
      <c r="I100" s="33" t="s">
        <v>34</v>
      </c>
      <c r="J100" s="37" t="str">
        <f>E26</f>
        <v>lacko.ondrej@seznam.cz (tel.:725535980)</v>
      </c>
      <c r="K100" s="39"/>
      <c r="L100" s="12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39"/>
      <c r="D101" s="39"/>
      <c r="E101" s="39"/>
      <c r="F101" s="39"/>
      <c r="G101" s="39"/>
      <c r="H101" s="39"/>
      <c r="I101" s="39"/>
      <c r="J101" s="39"/>
      <c r="K101" s="39"/>
      <c r="L101" s="12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50"/>
      <c r="B102" s="151"/>
      <c r="C102" s="152" t="s">
        <v>138</v>
      </c>
      <c r="D102" s="153" t="s">
        <v>57</v>
      </c>
      <c r="E102" s="153" t="s">
        <v>53</v>
      </c>
      <c r="F102" s="153" t="s">
        <v>54</v>
      </c>
      <c r="G102" s="153" t="s">
        <v>139</v>
      </c>
      <c r="H102" s="153" t="s">
        <v>140</v>
      </c>
      <c r="I102" s="153" t="s">
        <v>141</v>
      </c>
      <c r="J102" s="154" t="s">
        <v>117</v>
      </c>
      <c r="K102" s="155" t="s">
        <v>142</v>
      </c>
      <c r="L102" s="156"/>
      <c r="M102" s="81" t="s">
        <v>3</v>
      </c>
      <c r="N102" s="82" t="s">
        <v>42</v>
      </c>
      <c r="O102" s="82" t="s">
        <v>143</v>
      </c>
      <c r="P102" s="82" t="s">
        <v>144</v>
      </c>
      <c r="Q102" s="82" t="s">
        <v>145</v>
      </c>
      <c r="R102" s="82" t="s">
        <v>146</v>
      </c>
      <c r="S102" s="82" t="s">
        <v>147</v>
      </c>
      <c r="T102" s="83" t="s">
        <v>148</v>
      </c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</row>
    <row r="103" s="2" customFormat="1" ht="22.8" customHeight="1">
      <c r="A103" s="39"/>
      <c r="B103" s="40"/>
      <c r="C103" s="88" t="s">
        <v>149</v>
      </c>
      <c r="D103" s="39"/>
      <c r="E103" s="39"/>
      <c r="F103" s="39"/>
      <c r="G103" s="39"/>
      <c r="H103" s="39"/>
      <c r="I103" s="39"/>
      <c r="J103" s="157">
        <f>BK103</f>
        <v>0</v>
      </c>
      <c r="K103" s="39"/>
      <c r="L103" s="40"/>
      <c r="M103" s="84"/>
      <c r="N103" s="69"/>
      <c r="O103" s="85"/>
      <c r="P103" s="158">
        <f>P104+P307+P621</f>
        <v>0</v>
      </c>
      <c r="Q103" s="85"/>
      <c r="R103" s="158">
        <f>R104+R307+R621</f>
        <v>141.34282322999999</v>
      </c>
      <c r="S103" s="85"/>
      <c r="T103" s="159">
        <f>T104+T307+T621</f>
        <v>96.546004420000003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71</v>
      </c>
      <c r="AU103" s="20" t="s">
        <v>118</v>
      </c>
      <c r="BK103" s="160">
        <f>BK104+BK307+BK621</f>
        <v>0</v>
      </c>
    </row>
    <row r="104" s="12" customFormat="1" ht="25.92" customHeight="1">
      <c r="A104" s="12"/>
      <c r="B104" s="161"/>
      <c r="C104" s="12"/>
      <c r="D104" s="162" t="s">
        <v>71</v>
      </c>
      <c r="E104" s="163" t="s">
        <v>150</v>
      </c>
      <c r="F104" s="163" t="s">
        <v>151</v>
      </c>
      <c r="G104" s="12"/>
      <c r="H104" s="12"/>
      <c r="I104" s="164"/>
      <c r="J104" s="165">
        <f>BK104</f>
        <v>0</v>
      </c>
      <c r="K104" s="12"/>
      <c r="L104" s="161"/>
      <c r="M104" s="166"/>
      <c r="N104" s="167"/>
      <c r="O104" s="167"/>
      <c r="P104" s="168">
        <f>P105+P118+P134+P170+P292+P304</f>
        <v>0</v>
      </c>
      <c r="Q104" s="167"/>
      <c r="R104" s="168">
        <f>R105+R118+R134+R170+R292+R304</f>
        <v>75.674821999999992</v>
      </c>
      <c r="S104" s="167"/>
      <c r="T104" s="169">
        <f>T105+T118+T134+T170+T292+T304</f>
        <v>46.231079999999999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2" t="s">
        <v>79</v>
      </c>
      <c r="AT104" s="170" t="s">
        <v>71</v>
      </c>
      <c r="AU104" s="170" t="s">
        <v>72</v>
      </c>
      <c r="AY104" s="162" t="s">
        <v>152</v>
      </c>
      <c r="BK104" s="171">
        <f>BK105+BK118+BK134+BK170+BK292+BK304</f>
        <v>0</v>
      </c>
    </row>
    <row r="105" s="12" customFormat="1" ht="22.8" customHeight="1">
      <c r="A105" s="12"/>
      <c r="B105" s="161"/>
      <c r="C105" s="12"/>
      <c r="D105" s="162" t="s">
        <v>71</v>
      </c>
      <c r="E105" s="172" t="s">
        <v>79</v>
      </c>
      <c r="F105" s="172" t="s">
        <v>153</v>
      </c>
      <c r="G105" s="12"/>
      <c r="H105" s="12"/>
      <c r="I105" s="164"/>
      <c r="J105" s="173">
        <f>BK105</f>
        <v>0</v>
      </c>
      <c r="K105" s="12"/>
      <c r="L105" s="161"/>
      <c r="M105" s="166"/>
      <c r="N105" s="167"/>
      <c r="O105" s="167"/>
      <c r="P105" s="168">
        <f>SUM(P106:P117)</f>
        <v>0</v>
      </c>
      <c r="Q105" s="167"/>
      <c r="R105" s="168">
        <f>SUM(R106:R117)</f>
        <v>0</v>
      </c>
      <c r="S105" s="167"/>
      <c r="T105" s="169">
        <f>SUM(T106:T117)</f>
        <v>44.603999999999999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62" t="s">
        <v>79</v>
      </c>
      <c r="AT105" s="170" t="s">
        <v>71</v>
      </c>
      <c r="AU105" s="170" t="s">
        <v>79</v>
      </c>
      <c r="AY105" s="162" t="s">
        <v>152</v>
      </c>
      <c r="BK105" s="171">
        <f>SUM(BK106:BK117)</f>
        <v>0</v>
      </c>
    </row>
    <row r="106" s="2" customFormat="1" ht="55.5" customHeight="1">
      <c r="A106" s="39"/>
      <c r="B106" s="174"/>
      <c r="C106" s="175" t="s">
        <v>79</v>
      </c>
      <c r="D106" s="175" t="s">
        <v>154</v>
      </c>
      <c r="E106" s="176" t="s">
        <v>155</v>
      </c>
      <c r="F106" s="177" t="s">
        <v>156</v>
      </c>
      <c r="G106" s="178" t="s">
        <v>157</v>
      </c>
      <c r="H106" s="179">
        <v>59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0.44</v>
      </c>
      <c r="T106" s="186">
        <f>S106*H106</f>
        <v>25.960000000000001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81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159</v>
      </c>
    </row>
    <row r="107" s="2" customFormat="1">
      <c r="A107" s="39"/>
      <c r="B107" s="40"/>
      <c r="C107" s="39"/>
      <c r="D107" s="189" t="s">
        <v>160</v>
      </c>
      <c r="E107" s="39"/>
      <c r="F107" s="190" t="s">
        <v>161</v>
      </c>
      <c r="G107" s="39"/>
      <c r="H107" s="39"/>
      <c r="I107" s="191"/>
      <c r="J107" s="39"/>
      <c r="K107" s="39"/>
      <c r="L107" s="40"/>
      <c r="M107" s="192"/>
      <c r="N107" s="19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160</v>
      </c>
      <c r="AU107" s="20" t="s">
        <v>81</v>
      </c>
    </row>
    <row r="108" s="13" customFormat="1">
      <c r="A108" s="13"/>
      <c r="B108" s="194"/>
      <c r="C108" s="13"/>
      <c r="D108" s="195" t="s">
        <v>162</v>
      </c>
      <c r="E108" s="196" t="s">
        <v>3</v>
      </c>
      <c r="F108" s="197" t="s">
        <v>163</v>
      </c>
      <c r="G108" s="13"/>
      <c r="H108" s="198">
        <v>59</v>
      </c>
      <c r="I108" s="199"/>
      <c r="J108" s="13"/>
      <c r="K108" s="13"/>
      <c r="L108" s="194"/>
      <c r="M108" s="200"/>
      <c r="N108" s="201"/>
      <c r="O108" s="201"/>
      <c r="P108" s="201"/>
      <c r="Q108" s="201"/>
      <c r="R108" s="201"/>
      <c r="S108" s="201"/>
      <c r="T108" s="20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6" t="s">
        <v>162</v>
      </c>
      <c r="AU108" s="196" t="s">
        <v>81</v>
      </c>
      <c r="AV108" s="13" t="s">
        <v>81</v>
      </c>
      <c r="AW108" s="13" t="s">
        <v>33</v>
      </c>
      <c r="AX108" s="13" t="s">
        <v>79</v>
      </c>
      <c r="AY108" s="196" t="s">
        <v>152</v>
      </c>
    </row>
    <row r="109" s="2" customFormat="1" ht="49.05" customHeight="1">
      <c r="A109" s="39"/>
      <c r="B109" s="174"/>
      <c r="C109" s="175" t="s">
        <v>81</v>
      </c>
      <c r="D109" s="175" t="s">
        <v>154</v>
      </c>
      <c r="E109" s="176" t="s">
        <v>164</v>
      </c>
      <c r="F109" s="177" t="s">
        <v>165</v>
      </c>
      <c r="G109" s="178" t="s">
        <v>157</v>
      </c>
      <c r="H109" s="179">
        <v>59</v>
      </c>
      <c r="I109" s="180"/>
      <c r="J109" s="181">
        <f>ROUND(I109*H109,2)</f>
        <v>0</v>
      </c>
      <c r="K109" s="182"/>
      <c r="L109" s="40"/>
      <c r="M109" s="183" t="s">
        <v>3</v>
      </c>
      <c r="N109" s="184" t="s">
        <v>43</v>
      </c>
      <c r="O109" s="73"/>
      <c r="P109" s="185">
        <f>O109*H109</f>
        <v>0</v>
      </c>
      <c r="Q109" s="185">
        <v>0</v>
      </c>
      <c r="R109" s="185">
        <f>Q109*H109</f>
        <v>0</v>
      </c>
      <c r="S109" s="185">
        <v>0.316</v>
      </c>
      <c r="T109" s="186">
        <f>S109*H109</f>
        <v>18.644000000000002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81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166</v>
      </c>
    </row>
    <row r="110" s="2" customFormat="1">
      <c r="A110" s="39"/>
      <c r="B110" s="40"/>
      <c r="C110" s="39"/>
      <c r="D110" s="189" t="s">
        <v>160</v>
      </c>
      <c r="E110" s="39"/>
      <c r="F110" s="190" t="s">
        <v>167</v>
      </c>
      <c r="G110" s="39"/>
      <c r="H110" s="39"/>
      <c r="I110" s="191"/>
      <c r="J110" s="39"/>
      <c r="K110" s="39"/>
      <c r="L110" s="40"/>
      <c r="M110" s="192"/>
      <c r="N110" s="19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160</v>
      </c>
      <c r="AU110" s="20" t="s">
        <v>81</v>
      </c>
    </row>
    <row r="111" s="13" customFormat="1">
      <c r="A111" s="13"/>
      <c r="B111" s="194"/>
      <c r="C111" s="13"/>
      <c r="D111" s="195" t="s">
        <v>162</v>
      </c>
      <c r="E111" s="196" t="s">
        <v>3</v>
      </c>
      <c r="F111" s="197" t="s">
        <v>163</v>
      </c>
      <c r="G111" s="13"/>
      <c r="H111" s="198">
        <v>59</v>
      </c>
      <c r="I111" s="199"/>
      <c r="J111" s="13"/>
      <c r="K111" s="13"/>
      <c r="L111" s="194"/>
      <c r="M111" s="200"/>
      <c r="N111" s="201"/>
      <c r="O111" s="201"/>
      <c r="P111" s="201"/>
      <c r="Q111" s="201"/>
      <c r="R111" s="201"/>
      <c r="S111" s="201"/>
      <c r="T111" s="20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6" t="s">
        <v>162</v>
      </c>
      <c r="AU111" s="196" t="s">
        <v>81</v>
      </c>
      <c r="AV111" s="13" t="s">
        <v>81</v>
      </c>
      <c r="AW111" s="13" t="s">
        <v>33</v>
      </c>
      <c r="AX111" s="13" t="s">
        <v>79</v>
      </c>
      <c r="AY111" s="196" t="s">
        <v>152</v>
      </c>
    </row>
    <row r="112" s="2" customFormat="1" ht="49.05" customHeight="1">
      <c r="A112" s="39"/>
      <c r="B112" s="174"/>
      <c r="C112" s="175" t="s">
        <v>168</v>
      </c>
      <c r="D112" s="175" t="s">
        <v>154</v>
      </c>
      <c r="E112" s="176" t="s">
        <v>169</v>
      </c>
      <c r="F112" s="177" t="s">
        <v>170</v>
      </c>
      <c r="G112" s="178" t="s">
        <v>171</v>
      </c>
      <c r="H112" s="179">
        <v>29.5</v>
      </c>
      <c r="I112" s="180"/>
      <c r="J112" s="181">
        <f>ROUND(I112*H112,2)</f>
        <v>0</v>
      </c>
      <c r="K112" s="182"/>
      <c r="L112" s="40"/>
      <c r="M112" s="183" t="s">
        <v>3</v>
      </c>
      <c r="N112" s="184" t="s">
        <v>43</v>
      </c>
      <c r="O112" s="7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87" t="s">
        <v>158</v>
      </c>
      <c r="AT112" s="187" t="s">
        <v>154</v>
      </c>
      <c r="AU112" s="187" t="s">
        <v>81</v>
      </c>
      <c r="AY112" s="20" t="s">
        <v>152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79</v>
      </c>
      <c r="BK112" s="188">
        <f>ROUND(I112*H112,2)</f>
        <v>0</v>
      </c>
      <c r="BL112" s="20" t="s">
        <v>158</v>
      </c>
      <c r="BM112" s="187" t="s">
        <v>172</v>
      </c>
    </row>
    <row r="113" s="2" customFormat="1">
      <c r="A113" s="39"/>
      <c r="B113" s="40"/>
      <c r="C113" s="39"/>
      <c r="D113" s="189" t="s">
        <v>160</v>
      </c>
      <c r="E113" s="39"/>
      <c r="F113" s="190" t="s">
        <v>173</v>
      </c>
      <c r="G113" s="39"/>
      <c r="H113" s="39"/>
      <c r="I113" s="191"/>
      <c r="J113" s="39"/>
      <c r="K113" s="39"/>
      <c r="L113" s="40"/>
      <c r="M113" s="192"/>
      <c r="N113" s="19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160</v>
      </c>
      <c r="AU113" s="20" t="s">
        <v>81</v>
      </c>
    </row>
    <row r="114" s="13" customFormat="1">
      <c r="A114" s="13"/>
      <c r="B114" s="194"/>
      <c r="C114" s="13"/>
      <c r="D114" s="195" t="s">
        <v>162</v>
      </c>
      <c r="E114" s="196" t="s">
        <v>3</v>
      </c>
      <c r="F114" s="197" t="s">
        <v>174</v>
      </c>
      <c r="G114" s="13"/>
      <c r="H114" s="198">
        <v>29.5</v>
      </c>
      <c r="I114" s="199"/>
      <c r="J114" s="13"/>
      <c r="K114" s="13"/>
      <c r="L114" s="194"/>
      <c r="M114" s="200"/>
      <c r="N114" s="201"/>
      <c r="O114" s="201"/>
      <c r="P114" s="201"/>
      <c r="Q114" s="201"/>
      <c r="R114" s="201"/>
      <c r="S114" s="201"/>
      <c r="T114" s="20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6" t="s">
        <v>162</v>
      </c>
      <c r="AU114" s="196" t="s">
        <v>81</v>
      </c>
      <c r="AV114" s="13" t="s">
        <v>81</v>
      </c>
      <c r="AW114" s="13" t="s">
        <v>33</v>
      </c>
      <c r="AX114" s="13" t="s">
        <v>79</v>
      </c>
      <c r="AY114" s="196" t="s">
        <v>152</v>
      </c>
    </row>
    <row r="115" s="2" customFormat="1" ht="44.25" customHeight="1">
      <c r="A115" s="39"/>
      <c r="B115" s="174"/>
      <c r="C115" s="175" t="s">
        <v>158</v>
      </c>
      <c r="D115" s="175" t="s">
        <v>154</v>
      </c>
      <c r="E115" s="176" t="s">
        <v>175</v>
      </c>
      <c r="F115" s="177" t="s">
        <v>176</v>
      </c>
      <c r="G115" s="178" t="s">
        <v>171</v>
      </c>
      <c r="H115" s="179">
        <v>29.5</v>
      </c>
      <c r="I115" s="180"/>
      <c r="J115" s="181">
        <f>ROUND(I115*H115,2)</f>
        <v>0</v>
      </c>
      <c r="K115" s="182"/>
      <c r="L115" s="40"/>
      <c r="M115" s="183" t="s">
        <v>3</v>
      </c>
      <c r="N115" s="184" t="s">
        <v>43</v>
      </c>
      <c r="O115" s="73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7" t="s">
        <v>158</v>
      </c>
      <c r="AT115" s="187" t="s">
        <v>154</v>
      </c>
      <c r="AU115" s="187" t="s">
        <v>81</v>
      </c>
      <c r="AY115" s="20" t="s">
        <v>152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79</v>
      </c>
      <c r="BK115" s="188">
        <f>ROUND(I115*H115,2)</f>
        <v>0</v>
      </c>
      <c r="BL115" s="20" t="s">
        <v>158</v>
      </c>
      <c r="BM115" s="187" t="s">
        <v>177</v>
      </c>
    </row>
    <row r="116" s="2" customFormat="1">
      <c r="A116" s="39"/>
      <c r="B116" s="40"/>
      <c r="C116" s="39"/>
      <c r="D116" s="189" t="s">
        <v>160</v>
      </c>
      <c r="E116" s="39"/>
      <c r="F116" s="190" t="s">
        <v>178</v>
      </c>
      <c r="G116" s="39"/>
      <c r="H116" s="39"/>
      <c r="I116" s="191"/>
      <c r="J116" s="39"/>
      <c r="K116" s="39"/>
      <c r="L116" s="40"/>
      <c r="M116" s="192"/>
      <c r="N116" s="19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160</v>
      </c>
      <c r="AU116" s="20" t="s">
        <v>81</v>
      </c>
    </row>
    <row r="117" s="13" customFormat="1">
      <c r="A117" s="13"/>
      <c r="B117" s="194"/>
      <c r="C117" s="13"/>
      <c r="D117" s="195" t="s">
        <v>162</v>
      </c>
      <c r="E117" s="196" t="s">
        <v>3</v>
      </c>
      <c r="F117" s="197" t="s">
        <v>174</v>
      </c>
      <c r="G117" s="13"/>
      <c r="H117" s="198">
        <v>29.5</v>
      </c>
      <c r="I117" s="199"/>
      <c r="J117" s="13"/>
      <c r="K117" s="13"/>
      <c r="L117" s="194"/>
      <c r="M117" s="200"/>
      <c r="N117" s="201"/>
      <c r="O117" s="201"/>
      <c r="P117" s="201"/>
      <c r="Q117" s="201"/>
      <c r="R117" s="201"/>
      <c r="S117" s="201"/>
      <c r="T117" s="20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6" t="s">
        <v>162</v>
      </c>
      <c r="AU117" s="196" t="s">
        <v>81</v>
      </c>
      <c r="AV117" s="13" t="s">
        <v>81</v>
      </c>
      <c r="AW117" s="13" t="s">
        <v>33</v>
      </c>
      <c r="AX117" s="13" t="s">
        <v>79</v>
      </c>
      <c r="AY117" s="196" t="s">
        <v>152</v>
      </c>
    </row>
    <row r="118" s="12" customFormat="1" ht="22.8" customHeight="1">
      <c r="A118" s="12"/>
      <c r="B118" s="161"/>
      <c r="C118" s="12"/>
      <c r="D118" s="162" t="s">
        <v>71</v>
      </c>
      <c r="E118" s="172" t="s">
        <v>179</v>
      </c>
      <c r="F118" s="172" t="s">
        <v>180</v>
      </c>
      <c r="G118" s="12"/>
      <c r="H118" s="12"/>
      <c r="I118" s="164"/>
      <c r="J118" s="173">
        <f>BK118</f>
        <v>0</v>
      </c>
      <c r="K118" s="12"/>
      <c r="L118" s="161"/>
      <c r="M118" s="166"/>
      <c r="N118" s="167"/>
      <c r="O118" s="167"/>
      <c r="P118" s="168">
        <f>SUM(P119:P133)</f>
        <v>0</v>
      </c>
      <c r="Q118" s="167"/>
      <c r="R118" s="168">
        <f>SUM(R119:R133)</f>
        <v>58.084319999999991</v>
      </c>
      <c r="S118" s="167"/>
      <c r="T118" s="169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62" t="s">
        <v>79</v>
      </c>
      <c r="AT118" s="170" t="s">
        <v>71</v>
      </c>
      <c r="AU118" s="170" t="s">
        <v>79</v>
      </c>
      <c r="AY118" s="162" t="s">
        <v>152</v>
      </c>
      <c r="BK118" s="171">
        <f>SUM(BK119:BK133)</f>
        <v>0</v>
      </c>
    </row>
    <row r="119" s="2" customFormat="1" ht="24.15" customHeight="1">
      <c r="A119" s="39"/>
      <c r="B119" s="174"/>
      <c r="C119" s="175" t="s">
        <v>179</v>
      </c>
      <c r="D119" s="175" t="s">
        <v>154</v>
      </c>
      <c r="E119" s="176" t="s">
        <v>181</v>
      </c>
      <c r="F119" s="177" t="s">
        <v>182</v>
      </c>
      <c r="G119" s="178" t="s">
        <v>157</v>
      </c>
      <c r="H119" s="179">
        <v>59</v>
      </c>
      <c r="I119" s="180"/>
      <c r="J119" s="181">
        <f>ROUND(I119*H119,2)</f>
        <v>0</v>
      </c>
      <c r="K119" s="182"/>
      <c r="L119" s="40"/>
      <c r="M119" s="183" t="s">
        <v>3</v>
      </c>
      <c r="N119" s="184" t="s">
        <v>43</v>
      </c>
      <c r="O119" s="73"/>
      <c r="P119" s="185">
        <f>O119*H119</f>
        <v>0</v>
      </c>
      <c r="Q119" s="185">
        <v>0.68999999999999995</v>
      </c>
      <c r="R119" s="185">
        <f>Q119*H119</f>
        <v>40.709999999999994</v>
      </c>
      <c r="S119" s="185">
        <v>0</v>
      </c>
      <c r="T119" s="18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87" t="s">
        <v>158</v>
      </c>
      <c r="AT119" s="187" t="s">
        <v>154</v>
      </c>
      <c r="AU119" s="187" t="s">
        <v>81</v>
      </c>
      <c r="AY119" s="20" t="s">
        <v>152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79</v>
      </c>
      <c r="BK119" s="188">
        <f>ROUND(I119*H119,2)</f>
        <v>0</v>
      </c>
      <c r="BL119" s="20" t="s">
        <v>158</v>
      </c>
      <c r="BM119" s="187" t="s">
        <v>183</v>
      </c>
    </row>
    <row r="120" s="2" customFormat="1">
      <c r="A120" s="39"/>
      <c r="B120" s="40"/>
      <c r="C120" s="39"/>
      <c r="D120" s="189" t="s">
        <v>160</v>
      </c>
      <c r="E120" s="39"/>
      <c r="F120" s="190" t="s">
        <v>184</v>
      </c>
      <c r="G120" s="39"/>
      <c r="H120" s="39"/>
      <c r="I120" s="191"/>
      <c r="J120" s="39"/>
      <c r="K120" s="39"/>
      <c r="L120" s="40"/>
      <c r="M120" s="192"/>
      <c r="N120" s="19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160</v>
      </c>
      <c r="AU120" s="20" t="s">
        <v>81</v>
      </c>
    </row>
    <row r="121" s="13" customFormat="1">
      <c r="A121" s="13"/>
      <c r="B121" s="194"/>
      <c r="C121" s="13"/>
      <c r="D121" s="195" t="s">
        <v>162</v>
      </c>
      <c r="E121" s="196" t="s">
        <v>3</v>
      </c>
      <c r="F121" s="197" t="s">
        <v>163</v>
      </c>
      <c r="G121" s="13"/>
      <c r="H121" s="198">
        <v>59</v>
      </c>
      <c r="I121" s="199"/>
      <c r="J121" s="13"/>
      <c r="K121" s="13"/>
      <c r="L121" s="194"/>
      <c r="M121" s="200"/>
      <c r="N121" s="201"/>
      <c r="O121" s="201"/>
      <c r="P121" s="201"/>
      <c r="Q121" s="201"/>
      <c r="R121" s="201"/>
      <c r="S121" s="201"/>
      <c r="T121" s="20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6" t="s">
        <v>162</v>
      </c>
      <c r="AU121" s="196" t="s">
        <v>81</v>
      </c>
      <c r="AV121" s="13" t="s">
        <v>81</v>
      </c>
      <c r="AW121" s="13" t="s">
        <v>33</v>
      </c>
      <c r="AX121" s="13" t="s">
        <v>79</v>
      </c>
      <c r="AY121" s="196" t="s">
        <v>152</v>
      </c>
    </row>
    <row r="122" s="2" customFormat="1" ht="49.05" customHeight="1">
      <c r="A122" s="39"/>
      <c r="B122" s="174"/>
      <c r="C122" s="175" t="s">
        <v>185</v>
      </c>
      <c r="D122" s="175" t="s">
        <v>154</v>
      </c>
      <c r="E122" s="176" t="s">
        <v>186</v>
      </c>
      <c r="F122" s="177" t="s">
        <v>187</v>
      </c>
      <c r="G122" s="178" t="s">
        <v>157</v>
      </c>
      <c r="H122" s="179">
        <v>59</v>
      </c>
      <c r="I122" s="180"/>
      <c r="J122" s="181">
        <f>ROUND(I122*H122,2)</f>
        <v>0</v>
      </c>
      <c r="K122" s="182"/>
      <c r="L122" s="40"/>
      <c r="M122" s="183" t="s">
        <v>3</v>
      </c>
      <c r="N122" s="184" t="s">
        <v>43</v>
      </c>
      <c r="O122" s="73"/>
      <c r="P122" s="185">
        <f>O122*H122</f>
        <v>0</v>
      </c>
      <c r="Q122" s="185">
        <v>0.18462999999999999</v>
      </c>
      <c r="R122" s="185">
        <f>Q122*H122</f>
        <v>10.89317</v>
      </c>
      <c r="S122" s="185">
        <v>0</v>
      </c>
      <c r="T122" s="18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7" t="s">
        <v>158</v>
      </c>
      <c r="AT122" s="187" t="s">
        <v>154</v>
      </c>
      <c r="AU122" s="187" t="s">
        <v>81</v>
      </c>
      <c r="AY122" s="20" t="s">
        <v>152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79</v>
      </c>
      <c r="BK122" s="188">
        <f>ROUND(I122*H122,2)</f>
        <v>0</v>
      </c>
      <c r="BL122" s="20" t="s">
        <v>158</v>
      </c>
      <c r="BM122" s="187" t="s">
        <v>188</v>
      </c>
    </row>
    <row r="123" s="2" customFormat="1">
      <c r="A123" s="39"/>
      <c r="B123" s="40"/>
      <c r="C123" s="39"/>
      <c r="D123" s="189" t="s">
        <v>160</v>
      </c>
      <c r="E123" s="39"/>
      <c r="F123" s="190" t="s">
        <v>189</v>
      </c>
      <c r="G123" s="39"/>
      <c r="H123" s="39"/>
      <c r="I123" s="191"/>
      <c r="J123" s="39"/>
      <c r="K123" s="39"/>
      <c r="L123" s="40"/>
      <c r="M123" s="192"/>
      <c r="N123" s="193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160</v>
      </c>
      <c r="AU123" s="20" t="s">
        <v>81</v>
      </c>
    </row>
    <row r="124" s="13" customFormat="1">
      <c r="A124" s="13"/>
      <c r="B124" s="194"/>
      <c r="C124" s="13"/>
      <c r="D124" s="195" t="s">
        <v>162</v>
      </c>
      <c r="E124" s="196" t="s">
        <v>3</v>
      </c>
      <c r="F124" s="197" t="s">
        <v>163</v>
      </c>
      <c r="G124" s="13"/>
      <c r="H124" s="198">
        <v>59</v>
      </c>
      <c r="I124" s="199"/>
      <c r="J124" s="13"/>
      <c r="K124" s="13"/>
      <c r="L124" s="194"/>
      <c r="M124" s="200"/>
      <c r="N124" s="201"/>
      <c r="O124" s="201"/>
      <c r="P124" s="201"/>
      <c r="Q124" s="201"/>
      <c r="R124" s="201"/>
      <c r="S124" s="201"/>
      <c r="T124" s="20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6" t="s">
        <v>162</v>
      </c>
      <c r="AU124" s="196" t="s">
        <v>81</v>
      </c>
      <c r="AV124" s="13" t="s">
        <v>81</v>
      </c>
      <c r="AW124" s="13" t="s">
        <v>33</v>
      </c>
      <c r="AX124" s="13" t="s">
        <v>79</v>
      </c>
      <c r="AY124" s="196" t="s">
        <v>152</v>
      </c>
    </row>
    <row r="125" s="2" customFormat="1" ht="24.15" customHeight="1">
      <c r="A125" s="39"/>
      <c r="B125" s="174"/>
      <c r="C125" s="175" t="s">
        <v>190</v>
      </c>
      <c r="D125" s="175" t="s">
        <v>154</v>
      </c>
      <c r="E125" s="176" t="s">
        <v>191</v>
      </c>
      <c r="F125" s="177" t="s">
        <v>192</v>
      </c>
      <c r="G125" s="178" t="s">
        <v>157</v>
      </c>
      <c r="H125" s="179">
        <v>59</v>
      </c>
      <c r="I125" s="180"/>
      <c r="J125" s="181">
        <f>ROUND(I125*H125,2)</f>
        <v>0</v>
      </c>
      <c r="K125" s="182"/>
      <c r="L125" s="40"/>
      <c r="M125" s="183" t="s">
        <v>3</v>
      </c>
      <c r="N125" s="184" t="s">
        <v>43</v>
      </c>
      <c r="O125" s="73"/>
      <c r="P125" s="185">
        <f>O125*H125</f>
        <v>0</v>
      </c>
      <c r="Q125" s="185">
        <v>0.0056100000000000004</v>
      </c>
      <c r="R125" s="185">
        <f>Q125*H125</f>
        <v>0.33099000000000001</v>
      </c>
      <c r="S125" s="185">
        <v>0</v>
      </c>
      <c r="T125" s="18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87" t="s">
        <v>158</v>
      </c>
      <c r="AT125" s="187" t="s">
        <v>154</v>
      </c>
      <c r="AU125" s="187" t="s">
        <v>81</v>
      </c>
      <c r="AY125" s="20" t="s">
        <v>152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0" t="s">
        <v>79</v>
      </c>
      <c r="BK125" s="188">
        <f>ROUND(I125*H125,2)</f>
        <v>0</v>
      </c>
      <c r="BL125" s="20" t="s">
        <v>158</v>
      </c>
      <c r="BM125" s="187" t="s">
        <v>193</v>
      </c>
    </row>
    <row r="126" s="2" customFormat="1">
      <c r="A126" s="39"/>
      <c r="B126" s="40"/>
      <c r="C126" s="39"/>
      <c r="D126" s="189" t="s">
        <v>160</v>
      </c>
      <c r="E126" s="39"/>
      <c r="F126" s="190" t="s">
        <v>194</v>
      </c>
      <c r="G126" s="39"/>
      <c r="H126" s="39"/>
      <c r="I126" s="191"/>
      <c r="J126" s="39"/>
      <c r="K126" s="39"/>
      <c r="L126" s="40"/>
      <c r="M126" s="192"/>
      <c r="N126" s="19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160</v>
      </c>
      <c r="AU126" s="20" t="s">
        <v>81</v>
      </c>
    </row>
    <row r="127" s="13" customFormat="1">
      <c r="A127" s="13"/>
      <c r="B127" s="194"/>
      <c r="C127" s="13"/>
      <c r="D127" s="195" t="s">
        <v>162</v>
      </c>
      <c r="E127" s="196" t="s">
        <v>3</v>
      </c>
      <c r="F127" s="197" t="s">
        <v>163</v>
      </c>
      <c r="G127" s="13"/>
      <c r="H127" s="198">
        <v>59</v>
      </c>
      <c r="I127" s="199"/>
      <c r="J127" s="13"/>
      <c r="K127" s="13"/>
      <c r="L127" s="194"/>
      <c r="M127" s="200"/>
      <c r="N127" s="201"/>
      <c r="O127" s="201"/>
      <c r="P127" s="201"/>
      <c r="Q127" s="201"/>
      <c r="R127" s="201"/>
      <c r="S127" s="201"/>
      <c r="T127" s="20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6" t="s">
        <v>162</v>
      </c>
      <c r="AU127" s="196" t="s">
        <v>81</v>
      </c>
      <c r="AV127" s="13" t="s">
        <v>81</v>
      </c>
      <c r="AW127" s="13" t="s">
        <v>33</v>
      </c>
      <c r="AX127" s="13" t="s">
        <v>79</v>
      </c>
      <c r="AY127" s="196" t="s">
        <v>152</v>
      </c>
    </row>
    <row r="128" s="2" customFormat="1" ht="24.15" customHeight="1">
      <c r="A128" s="39"/>
      <c r="B128" s="174"/>
      <c r="C128" s="175" t="s">
        <v>195</v>
      </c>
      <c r="D128" s="175" t="s">
        <v>154</v>
      </c>
      <c r="E128" s="176" t="s">
        <v>196</v>
      </c>
      <c r="F128" s="177" t="s">
        <v>197</v>
      </c>
      <c r="G128" s="178" t="s">
        <v>157</v>
      </c>
      <c r="H128" s="179">
        <v>59</v>
      </c>
      <c r="I128" s="180"/>
      <c r="J128" s="181">
        <f>ROUND(I128*H128,2)</f>
        <v>0</v>
      </c>
      <c r="K128" s="182"/>
      <c r="L128" s="40"/>
      <c r="M128" s="183" t="s">
        <v>3</v>
      </c>
      <c r="N128" s="184" t="s">
        <v>43</v>
      </c>
      <c r="O128" s="73"/>
      <c r="P128" s="185">
        <f>O128*H128</f>
        <v>0</v>
      </c>
      <c r="Q128" s="185">
        <v>0.00051000000000000004</v>
      </c>
      <c r="R128" s="185">
        <f>Q128*H128</f>
        <v>0.030090000000000002</v>
      </c>
      <c r="S128" s="185">
        <v>0</v>
      </c>
      <c r="T128" s="18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7" t="s">
        <v>158</v>
      </c>
      <c r="AT128" s="187" t="s">
        <v>154</v>
      </c>
      <c r="AU128" s="187" t="s">
        <v>81</v>
      </c>
      <c r="AY128" s="20" t="s">
        <v>152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79</v>
      </c>
      <c r="BK128" s="188">
        <f>ROUND(I128*H128,2)</f>
        <v>0</v>
      </c>
      <c r="BL128" s="20" t="s">
        <v>158</v>
      </c>
      <c r="BM128" s="187" t="s">
        <v>198</v>
      </c>
    </row>
    <row r="129" s="2" customFormat="1">
      <c r="A129" s="39"/>
      <c r="B129" s="40"/>
      <c r="C129" s="39"/>
      <c r="D129" s="189" t="s">
        <v>160</v>
      </c>
      <c r="E129" s="39"/>
      <c r="F129" s="190" t="s">
        <v>199</v>
      </c>
      <c r="G129" s="39"/>
      <c r="H129" s="39"/>
      <c r="I129" s="191"/>
      <c r="J129" s="39"/>
      <c r="K129" s="39"/>
      <c r="L129" s="40"/>
      <c r="M129" s="192"/>
      <c r="N129" s="193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160</v>
      </c>
      <c r="AU129" s="20" t="s">
        <v>81</v>
      </c>
    </row>
    <row r="130" s="13" customFormat="1">
      <c r="A130" s="13"/>
      <c r="B130" s="194"/>
      <c r="C130" s="13"/>
      <c r="D130" s="195" t="s">
        <v>162</v>
      </c>
      <c r="E130" s="196" t="s">
        <v>3</v>
      </c>
      <c r="F130" s="197" t="s">
        <v>163</v>
      </c>
      <c r="G130" s="13"/>
      <c r="H130" s="198">
        <v>59</v>
      </c>
      <c r="I130" s="199"/>
      <c r="J130" s="13"/>
      <c r="K130" s="13"/>
      <c r="L130" s="194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162</v>
      </c>
      <c r="AU130" s="196" t="s">
        <v>81</v>
      </c>
      <c r="AV130" s="13" t="s">
        <v>81</v>
      </c>
      <c r="AW130" s="13" t="s">
        <v>33</v>
      </c>
      <c r="AX130" s="13" t="s">
        <v>79</v>
      </c>
      <c r="AY130" s="196" t="s">
        <v>152</v>
      </c>
    </row>
    <row r="131" s="2" customFormat="1" ht="44.25" customHeight="1">
      <c r="A131" s="39"/>
      <c r="B131" s="174"/>
      <c r="C131" s="175" t="s">
        <v>200</v>
      </c>
      <c r="D131" s="175" t="s">
        <v>154</v>
      </c>
      <c r="E131" s="176" t="s">
        <v>201</v>
      </c>
      <c r="F131" s="177" t="s">
        <v>202</v>
      </c>
      <c r="G131" s="178" t="s">
        <v>157</v>
      </c>
      <c r="H131" s="179">
        <v>59</v>
      </c>
      <c r="I131" s="180"/>
      <c r="J131" s="181">
        <f>ROUND(I131*H131,2)</f>
        <v>0</v>
      </c>
      <c r="K131" s="182"/>
      <c r="L131" s="40"/>
      <c r="M131" s="183" t="s">
        <v>3</v>
      </c>
      <c r="N131" s="184" t="s">
        <v>43</v>
      </c>
      <c r="O131" s="73"/>
      <c r="P131" s="185">
        <f>O131*H131</f>
        <v>0</v>
      </c>
      <c r="Q131" s="185">
        <v>0.10373</v>
      </c>
      <c r="R131" s="185">
        <f>Q131*H131</f>
        <v>6.1200700000000001</v>
      </c>
      <c r="S131" s="185">
        <v>0</v>
      </c>
      <c r="T131" s="18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7" t="s">
        <v>158</v>
      </c>
      <c r="AT131" s="187" t="s">
        <v>154</v>
      </c>
      <c r="AU131" s="187" t="s">
        <v>81</v>
      </c>
      <c r="AY131" s="20" t="s">
        <v>152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79</v>
      </c>
      <c r="BK131" s="188">
        <f>ROUND(I131*H131,2)</f>
        <v>0</v>
      </c>
      <c r="BL131" s="20" t="s">
        <v>158</v>
      </c>
      <c r="BM131" s="187" t="s">
        <v>203</v>
      </c>
    </row>
    <row r="132" s="2" customFormat="1">
      <c r="A132" s="39"/>
      <c r="B132" s="40"/>
      <c r="C132" s="39"/>
      <c r="D132" s="189" t="s">
        <v>160</v>
      </c>
      <c r="E132" s="39"/>
      <c r="F132" s="190" t="s">
        <v>204</v>
      </c>
      <c r="G132" s="39"/>
      <c r="H132" s="39"/>
      <c r="I132" s="191"/>
      <c r="J132" s="39"/>
      <c r="K132" s="39"/>
      <c r="L132" s="40"/>
      <c r="M132" s="192"/>
      <c r="N132" s="19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160</v>
      </c>
      <c r="AU132" s="20" t="s">
        <v>81</v>
      </c>
    </row>
    <row r="133" s="13" customFormat="1">
      <c r="A133" s="13"/>
      <c r="B133" s="194"/>
      <c r="C133" s="13"/>
      <c r="D133" s="195" t="s">
        <v>162</v>
      </c>
      <c r="E133" s="196" t="s">
        <v>3</v>
      </c>
      <c r="F133" s="197" t="s">
        <v>163</v>
      </c>
      <c r="G133" s="13"/>
      <c r="H133" s="198">
        <v>59</v>
      </c>
      <c r="I133" s="199"/>
      <c r="J133" s="13"/>
      <c r="K133" s="13"/>
      <c r="L133" s="194"/>
      <c r="M133" s="200"/>
      <c r="N133" s="201"/>
      <c r="O133" s="201"/>
      <c r="P133" s="201"/>
      <c r="Q133" s="201"/>
      <c r="R133" s="201"/>
      <c r="S133" s="201"/>
      <c r="T133" s="20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162</v>
      </c>
      <c r="AU133" s="196" t="s">
        <v>81</v>
      </c>
      <c r="AV133" s="13" t="s">
        <v>81</v>
      </c>
      <c r="AW133" s="13" t="s">
        <v>33</v>
      </c>
      <c r="AX133" s="13" t="s">
        <v>79</v>
      </c>
      <c r="AY133" s="196" t="s">
        <v>152</v>
      </c>
    </row>
    <row r="134" s="12" customFormat="1" ht="22.8" customHeight="1">
      <c r="A134" s="12"/>
      <c r="B134" s="161"/>
      <c r="C134" s="12"/>
      <c r="D134" s="162" t="s">
        <v>71</v>
      </c>
      <c r="E134" s="172" t="s">
        <v>185</v>
      </c>
      <c r="F134" s="172" t="s">
        <v>205</v>
      </c>
      <c r="G134" s="12"/>
      <c r="H134" s="12"/>
      <c r="I134" s="164"/>
      <c r="J134" s="173">
        <f>BK134</f>
        <v>0</v>
      </c>
      <c r="K134" s="12"/>
      <c r="L134" s="161"/>
      <c r="M134" s="166"/>
      <c r="N134" s="167"/>
      <c r="O134" s="167"/>
      <c r="P134" s="168">
        <f>SUM(P135:P169)</f>
        <v>0</v>
      </c>
      <c r="Q134" s="167"/>
      <c r="R134" s="168">
        <f>SUM(R135:R169)</f>
        <v>0.31379400000000002</v>
      </c>
      <c r="S134" s="167"/>
      <c r="T134" s="169">
        <f>SUM(T135:T169)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2" t="s">
        <v>79</v>
      </c>
      <c r="AT134" s="170" t="s">
        <v>71</v>
      </c>
      <c r="AU134" s="170" t="s">
        <v>79</v>
      </c>
      <c r="AY134" s="162" t="s">
        <v>152</v>
      </c>
      <c r="BK134" s="171">
        <f>SUM(BK135:BK169)</f>
        <v>0</v>
      </c>
    </row>
    <row r="135" s="2" customFormat="1" ht="24.15" customHeight="1">
      <c r="A135" s="39"/>
      <c r="B135" s="174"/>
      <c r="C135" s="175" t="s">
        <v>206</v>
      </c>
      <c r="D135" s="175" t="s">
        <v>154</v>
      </c>
      <c r="E135" s="176" t="s">
        <v>207</v>
      </c>
      <c r="F135" s="177" t="s">
        <v>208</v>
      </c>
      <c r="G135" s="178" t="s">
        <v>157</v>
      </c>
      <c r="H135" s="179">
        <v>116.22</v>
      </c>
      <c r="I135" s="180"/>
      <c r="J135" s="181">
        <f>ROUND(I135*H135,2)</f>
        <v>0</v>
      </c>
      <c r="K135" s="182"/>
      <c r="L135" s="40"/>
      <c r="M135" s="183" t="s">
        <v>3</v>
      </c>
      <c r="N135" s="184" t="s">
        <v>43</v>
      </c>
      <c r="O135" s="73"/>
      <c r="P135" s="185">
        <f>O135*H135</f>
        <v>0</v>
      </c>
      <c r="Q135" s="185">
        <v>0.0027000000000000001</v>
      </c>
      <c r="R135" s="185">
        <f>Q135*H135</f>
        <v>0.31379400000000002</v>
      </c>
      <c r="S135" s="185">
        <v>0</v>
      </c>
      <c r="T135" s="18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87" t="s">
        <v>158</v>
      </c>
      <c r="AT135" s="187" t="s">
        <v>154</v>
      </c>
      <c r="AU135" s="187" t="s">
        <v>81</v>
      </c>
      <c r="AY135" s="20" t="s">
        <v>152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0" t="s">
        <v>79</v>
      </c>
      <c r="BK135" s="188">
        <f>ROUND(I135*H135,2)</f>
        <v>0</v>
      </c>
      <c r="BL135" s="20" t="s">
        <v>158</v>
      </c>
      <c r="BM135" s="187" t="s">
        <v>209</v>
      </c>
    </row>
    <row r="136" s="2" customFormat="1">
      <c r="A136" s="39"/>
      <c r="B136" s="40"/>
      <c r="C136" s="39"/>
      <c r="D136" s="189" t="s">
        <v>160</v>
      </c>
      <c r="E136" s="39"/>
      <c r="F136" s="190" t="s">
        <v>210</v>
      </c>
      <c r="G136" s="39"/>
      <c r="H136" s="39"/>
      <c r="I136" s="191"/>
      <c r="J136" s="39"/>
      <c r="K136" s="39"/>
      <c r="L136" s="40"/>
      <c r="M136" s="192"/>
      <c r="N136" s="19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160</v>
      </c>
      <c r="AU136" s="20" t="s">
        <v>81</v>
      </c>
    </row>
    <row r="137" s="14" customFormat="1">
      <c r="A137" s="14"/>
      <c r="B137" s="203"/>
      <c r="C137" s="14"/>
      <c r="D137" s="195" t="s">
        <v>162</v>
      </c>
      <c r="E137" s="204" t="s">
        <v>3</v>
      </c>
      <c r="F137" s="205" t="s">
        <v>211</v>
      </c>
      <c r="G137" s="14"/>
      <c r="H137" s="204" t="s">
        <v>3</v>
      </c>
      <c r="I137" s="206"/>
      <c r="J137" s="14"/>
      <c r="K137" s="14"/>
      <c r="L137" s="203"/>
      <c r="M137" s="207"/>
      <c r="N137" s="208"/>
      <c r="O137" s="208"/>
      <c r="P137" s="208"/>
      <c r="Q137" s="208"/>
      <c r="R137" s="208"/>
      <c r="S137" s="208"/>
      <c r="T137" s="20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4" t="s">
        <v>162</v>
      </c>
      <c r="AU137" s="204" t="s">
        <v>81</v>
      </c>
      <c r="AV137" s="14" t="s">
        <v>79</v>
      </c>
      <c r="AW137" s="14" t="s">
        <v>33</v>
      </c>
      <c r="AX137" s="14" t="s">
        <v>72</v>
      </c>
      <c r="AY137" s="204" t="s">
        <v>152</v>
      </c>
    </row>
    <row r="138" s="13" customFormat="1">
      <c r="A138" s="13"/>
      <c r="B138" s="194"/>
      <c r="C138" s="13"/>
      <c r="D138" s="195" t="s">
        <v>162</v>
      </c>
      <c r="E138" s="196" t="s">
        <v>3</v>
      </c>
      <c r="F138" s="197" t="s">
        <v>212</v>
      </c>
      <c r="G138" s="13"/>
      <c r="H138" s="198">
        <v>2.5649999999999999</v>
      </c>
      <c r="I138" s="199"/>
      <c r="J138" s="13"/>
      <c r="K138" s="13"/>
      <c r="L138" s="194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162</v>
      </c>
      <c r="AU138" s="196" t="s">
        <v>81</v>
      </c>
      <c r="AV138" s="13" t="s">
        <v>81</v>
      </c>
      <c r="AW138" s="13" t="s">
        <v>33</v>
      </c>
      <c r="AX138" s="13" t="s">
        <v>72</v>
      </c>
      <c r="AY138" s="196" t="s">
        <v>152</v>
      </c>
    </row>
    <row r="139" s="13" customFormat="1">
      <c r="A139" s="13"/>
      <c r="B139" s="194"/>
      <c r="C139" s="13"/>
      <c r="D139" s="195" t="s">
        <v>162</v>
      </c>
      <c r="E139" s="196" t="s">
        <v>3</v>
      </c>
      <c r="F139" s="197" t="s">
        <v>213</v>
      </c>
      <c r="G139" s="13"/>
      <c r="H139" s="198">
        <v>1.716</v>
      </c>
      <c r="I139" s="199"/>
      <c r="J139" s="13"/>
      <c r="K139" s="13"/>
      <c r="L139" s="194"/>
      <c r="M139" s="200"/>
      <c r="N139" s="201"/>
      <c r="O139" s="201"/>
      <c r="P139" s="201"/>
      <c r="Q139" s="201"/>
      <c r="R139" s="201"/>
      <c r="S139" s="201"/>
      <c r="T139" s="20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162</v>
      </c>
      <c r="AU139" s="196" t="s">
        <v>81</v>
      </c>
      <c r="AV139" s="13" t="s">
        <v>81</v>
      </c>
      <c r="AW139" s="13" t="s">
        <v>33</v>
      </c>
      <c r="AX139" s="13" t="s">
        <v>72</v>
      </c>
      <c r="AY139" s="196" t="s">
        <v>152</v>
      </c>
    </row>
    <row r="140" s="13" customFormat="1">
      <c r="A140" s="13"/>
      <c r="B140" s="194"/>
      <c r="C140" s="13"/>
      <c r="D140" s="195" t="s">
        <v>162</v>
      </c>
      <c r="E140" s="196" t="s">
        <v>3</v>
      </c>
      <c r="F140" s="197" t="s">
        <v>214</v>
      </c>
      <c r="G140" s="13"/>
      <c r="H140" s="198">
        <v>1.843</v>
      </c>
      <c r="I140" s="199"/>
      <c r="J140" s="13"/>
      <c r="K140" s="13"/>
      <c r="L140" s="194"/>
      <c r="M140" s="200"/>
      <c r="N140" s="201"/>
      <c r="O140" s="201"/>
      <c r="P140" s="201"/>
      <c r="Q140" s="201"/>
      <c r="R140" s="201"/>
      <c r="S140" s="201"/>
      <c r="T140" s="20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162</v>
      </c>
      <c r="AU140" s="196" t="s">
        <v>81</v>
      </c>
      <c r="AV140" s="13" t="s">
        <v>81</v>
      </c>
      <c r="AW140" s="13" t="s">
        <v>33</v>
      </c>
      <c r="AX140" s="13" t="s">
        <v>72</v>
      </c>
      <c r="AY140" s="196" t="s">
        <v>152</v>
      </c>
    </row>
    <row r="141" s="13" customFormat="1">
      <c r="A141" s="13"/>
      <c r="B141" s="194"/>
      <c r="C141" s="13"/>
      <c r="D141" s="195" t="s">
        <v>162</v>
      </c>
      <c r="E141" s="196" t="s">
        <v>3</v>
      </c>
      <c r="F141" s="197" t="s">
        <v>215</v>
      </c>
      <c r="G141" s="13"/>
      <c r="H141" s="198">
        <v>9.4619999999999997</v>
      </c>
      <c r="I141" s="199"/>
      <c r="J141" s="13"/>
      <c r="K141" s="13"/>
      <c r="L141" s="194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162</v>
      </c>
      <c r="AU141" s="196" t="s">
        <v>81</v>
      </c>
      <c r="AV141" s="13" t="s">
        <v>81</v>
      </c>
      <c r="AW141" s="13" t="s">
        <v>33</v>
      </c>
      <c r="AX141" s="13" t="s">
        <v>72</v>
      </c>
      <c r="AY141" s="196" t="s">
        <v>152</v>
      </c>
    </row>
    <row r="142" s="13" customFormat="1">
      <c r="A142" s="13"/>
      <c r="B142" s="194"/>
      <c r="C142" s="13"/>
      <c r="D142" s="195" t="s">
        <v>162</v>
      </c>
      <c r="E142" s="196" t="s">
        <v>3</v>
      </c>
      <c r="F142" s="197" t="s">
        <v>216</v>
      </c>
      <c r="G142" s="13"/>
      <c r="H142" s="198">
        <v>1.835</v>
      </c>
      <c r="I142" s="199"/>
      <c r="J142" s="13"/>
      <c r="K142" s="13"/>
      <c r="L142" s="194"/>
      <c r="M142" s="200"/>
      <c r="N142" s="201"/>
      <c r="O142" s="201"/>
      <c r="P142" s="201"/>
      <c r="Q142" s="201"/>
      <c r="R142" s="201"/>
      <c r="S142" s="201"/>
      <c r="T142" s="20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162</v>
      </c>
      <c r="AU142" s="196" t="s">
        <v>81</v>
      </c>
      <c r="AV142" s="13" t="s">
        <v>81</v>
      </c>
      <c r="AW142" s="13" t="s">
        <v>33</v>
      </c>
      <c r="AX142" s="13" t="s">
        <v>72</v>
      </c>
      <c r="AY142" s="196" t="s">
        <v>152</v>
      </c>
    </row>
    <row r="143" s="13" customFormat="1">
      <c r="A143" s="13"/>
      <c r="B143" s="194"/>
      <c r="C143" s="13"/>
      <c r="D143" s="195" t="s">
        <v>162</v>
      </c>
      <c r="E143" s="196" t="s">
        <v>3</v>
      </c>
      <c r="F143" s="197" t="s">
        <v>217</v>
      </c>
      <c r="G143" s="13"/>
      <c r="H143" s="198">
        <v>1.2769999999999999</v>
      </c>
      <c r="I143" s="199"/>
      <c r="J143" s="13"/>
      <c r="K143" s="13"/>
      <c r="L143" s="194"/>
      <c r="M143" s="200"/>
      <c r="N143" s="201"/>
      <c r="O143" s="201"/>
      <c r="P143" s="201"/>
      <c r="Q143" s="201"/>
      <c r="R143" s="201"/>
      <c r="S143" s="201"/>
      <c r="T143" s="20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162</v>
      </c>
      <c r="AU143" s="196" t="s">
        <v>81</v>
      </c>
      <c r="AV143" s="13" t="s">
        <v>81</v>
      </c>
      <c r="AW143" s="13" t="s">
        <v>33</v>
      </c>
      <c r="AX143" s="13" t="s">
        <v>72</v>
      </c>
      <c r="AY143" s="196" t="s">
        <v>152</v>
      </c>
    </row>
    <row r="144" s="13" customFormat="1">
      <c r="A144" s="13"/>
      <c r="B144" s="194"/>
      <c r="C144" s="13"/>
      <c r="D144" s="195" t="s">
        <v>162</v>
      </c>
      <c r="E144" s="196" t="s">
        <v>3</v>
      </c>
      <c r="F144" s="197" t="s">
        <v>218</v>
      </c>
      <c r="G144" s="13"/>
      <c r="H144" s="198">
        <v>1.96</v>
      </c>
      <c r="I144" s="199"/>
      <c r="J144" s="13"/>
      <c r="K144" s="13"/>
      <c r="L144" s="194"/>
      <c r="M144" s="200"/>
      <c r="N144" s="201"/>
      <c r="O144" s="201"/>
      <c r="P144" s="201"/>
      <c r="Q144" s="201"/>
      <c r="R144" s="201"/>
      <c r="S144" s="201"/>
      <c r="T144" s="20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6" t="s">
        <v>162</v>
      </c>
      <c r="AU144" s="196" t="s">
        <v>81</v>
      </c>
      <c r="AV144" s="13" t="s">
        <v>81</v>
      </c>
      <c r="AW144" s="13" t="s">
        <v>33</v>
      </c>
      <c r="AX144" s="13" t="s">
        <v>72</v>
      </c>
      <c r="AY144" s="196" t="s">
        <v>152</v>
      </c>
    </row>
    <row r="145" s="13" customFormat="1">
      <c r="A145" s="13"/>
      <c r="B145" s="194"/>
      <c r="C145" s="13"/>
      <c r="D145" s="195" t="s">
        <v>162</v>
      </c>
      <c r="E145" s="196" t="s">
        <v>3</v>
      </c>
      <c r="F145" s="197" t="s">
        <v>219</v>
      </c>
      <c r="G145" s="13"/>
      <c r="H145" s="198">
        <v>1.7609999999999999</v>
      </c>
      <c r="I145" s="199"/>
      <c r="J145" s="13"/>
      <c r="K145" s="13"/>
      <c r="L145" s="194"/>
      <c r="M145" s="200"/>
      <c r="N145" s="201"/>
      <c r="O145" s="201"/>
      <c r="P145" s="201"/>
      <c r="Q145" s="201"/>
      <c r="R145" s="201"/>
      <c r="S145" s="201"/>
      <c r="T145" s="20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6" t="s">
        <v>162</v>
      </c>
      <c r="AU145" s="196" t="s">
        <v>81</v>
      </c>
      <c r="AV145" s="13" t="s">
        <v>81</v>
      </c>
      <c r="AW145" s="13" t="s">
        <v>33</v>
      </c>
      <c r="AX145" s="13" t="s">
        <v>72</v>
      </c>
      <c r="AY145" s="196" t="s">
        <v>152</v>
      </c>
    </row>
    <row r="146" s="13" customFormat="1">
      <c r="A146" s="13"/>
      <c r="B146" s="194"/>
      <c r="C146" s="13"/>
      <c r="D146" s="195" t="s">
        <v>162</v>
      </c>
      <c r="E146" s="196" t="s">
        <v>3</v>
      </c>
      <c r="F146" s="197" t="s">
        <v>220</v>
      </c>
      <c r="G146" s="13"/>
      <c r="H146" s="198">
        <v>4.7199999999999998</v>
      </c>
      <c r="I146" s="199"/>
      <c r="J146" s="13"/>
      <c r="K146" s="13"/>
      <c r="L146" s="194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162</v>
      </c>
      <c r="AU146" s="196" t="s">
        <v>81</v>
      </c>
      <c r="AV146" s="13" t="s">
        <v>81</v>
      </c>
      <c r="AW146" s="13" t="s">
        <v>33</v>
      </c>
      <c r="AX146" s="13" t="s">
        <v>72</v>
      </c>
      <c r="AY146" s="196" t="s">
        <v>152</v>
      </c>
    </row>
    <row r="147" s="13" customFormat="1">
      <c r="A147" s="13"/>
      <c r="B147" s="194"/>
      <c r="C147" s="13"/>
      <c r="D147" s="195" t="s">
        <v>162</v>
      </c>
      <c r="E147" s="196" t="s">
        <v>3</v>
      </c>
      <c r="F147" s="197" t="s">
        <v>221</v>
      </c>
      <c r="G147" s="13"/>
      <c r="H147" s="198">
        <v>3.9199999999999999</v>
      </c>
      <c r="I147" s="199"/>
      <c r="J147" s="13"/>
      <c r="K147" s="13"/>
      <c r="L147" s="194"/>
      <c r="M147" s="200"/>
      <c r="N147" s="201"/>
      <c r="O147" s="201"/>
      <c r="P147" s="201"/>
      <c r="Q147" s="201"/>
      <c r="R147" s="201"/>
      <c r="S147" s="201"/>
      <c r="T147" s="20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162</v>
      </c>
      <c r="AU147" s="196" t="s">
        <v>81</v>
      </c>
      <c r="AV147" s="13" t="s">
        <v>81</v>
      </c>
      <c r="AW147" s="13" t="s">
        <v>33</v>
      </c>
      <c r="AX147" s="13" t="s">
        <v>72</v>
      </c>
      <c r="AY147" s="196" t="s">
        <v>152</v>
      </c>
    </row>
    <row r="148" s="13" customFormat="1">
      <c r="A148" s="13"/>
      <c r="B148" s="194"/>
      <c r="C148" s="13"/>
      <c r="D148" s="195" t="s">
        <v>162</v>
      </c>
      <c r="E148" s="196" t="s">
        <v>3</v>
      </c>
      <c r="F148" s="197" t="s">
        <v>222</v>
      </c>
      <c r="G148" s="13"/>
      <c r="H148" s="198">
        <v>3.52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162</v>
      </c>
      <c r="AU148" s="196" t="s">
        <v>81</v>
      </c>
      <c r="AV148" s="13" t="s">
        <v>81</v>
      </c>
      <c r="AW148" s="13" t="s">
        <v>33</v>
      </c>
      <c r="AX148" s="13" t="s">
        <v>72</v>
      </c>
      <c r="AY148" s="196" t="s">
        <v>152</v>
      </c>
    </row>
    <row r="149" s="13" customFormat="1">
      <c r="A149" s="13"/>
      <c r="B149" s="194"/>
      <c r="C149" s="13"/>
      <c r="D149" s="195" t="s">
        <v>162</v>
      </c>
      <c r="E149" s="196" t="s">
        <v>3</v>
      </c>
      <c r="F149" s="197" t="s">
        <v>223</v>
      </c>
      <c r="G149" s="13"/>
      <c r="H149" s="198">
        <v>1.7470000000000001</v>
      </c>
      <c r="I149" s="199"/>
      <c r="J149" s="13"/>
      <c r="K149" s="13"/>
      <c r="L149" s="194"/>
      <c r="M149" s="200"/>
      <c r="N149" s="201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162</v>
      </c>
      <c r="AU149" s="196" t="s">
        <v>81</v>
      </c>
      <c r="AV149" s="13" t="s">
        <v>81</v>
      </c>
      <c r="AW149" s="13" t="s">
        <v>33</v>
      </c>
      <c r="AX149" s="13" t="s">
        <v>72</v>
      </c>
      <c r="AY149" s="196" t="s">
        <v>152</v>
      </c>
    </row>
    <row r="150" s="13" customFormat="1">
      <c r="A150" s="13"/>
      <c r="B150" s="194"/>
      <c r="C150" s="13"/>
      <c r="D150" s="195" t="s">
        <v>162</v>
      </c>
      <c r="E150" s="196" t="s">
        <v>3</v>
      </c>
      <c r="F150" s="197" t="s">
        <v>224</v>
      </c>
      <c r="G150" s="13"/>
      <c r="H150" s="198">
        <v>22.492999999999999</v>
      </c>
      <c r="I150" s="199"/>
      <c r="J150" s="13"/>
      <c r="K150" s="13"/>
      <c r="L150" s="194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162</v>
      </c>
      <c r="AU150" s="196" t="s">
        <v>81</v>
      </c>
      <c r="AV150" s="13" t="s">
        <v>81</v>
      </c>
      <c r="AW150" s="13" t="s">
        <v>33</v>
      </c>
      <c r="AX150" s="13" t="s">
        <v>72</v>
      </c>
      <c r="AY150" s="196" t="s">
        <v>152</v>
      </c>
    </row>
    <row r="151" s="13" customFormat="1">
      <c r="A151" s="13"/>
      <c r="B151" s="194"/>
      <c r="C151" s="13"/>
      <c r="D151" s="195" t="s">
        <v>162</v>
      </c>
      <c r="E151" s="196" t="s">
        <v>3</v>
      </c>
      <c r="F151" s="197" t="s">
        <v>225</v>
      </c>
      <c r="G151" s="13"/>
      <c r="H151" s="198">
        <v>2.5600000000000001</v>
      </c>
      <c r="I151" s="199"/>
      <c r="J151" s="13"/>
      <c r="K151" s="13"/>
      <c r="L151" s="194"/>
      <c r="M151" s="200"/>
      <c r="N151" s="201"/>
      <c r="O151" s="201"/>
      <c r="P151" s="201"/>
      <c r="Q151" s="201"/>
      <c r="R151" s="201"/>
      <c r="S151" s="201"/>
      <c r="T151" s="20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162</v>
      </c>
      <c r="AU151" s="196" t="s">
        <v>81</v>
      </c>
      <c r="AV151" s="13" t="s">
        <v>81</v>
      </c>
      <c r="AW151" s="13" t="s">
        <v>33</v>
      </c>
      <c r="AX151" s="13" t="s">
        <v>72</v>
      </c>
      <c r="AY151" s="196" t="s">
        <v>152</v>
      </c>
    </row>
    <row r="152" s="13" customFormat="1">
      <c r="A152" s="13"/>
      <c r="B152" s="194"/>
      <c r="C152" s="13"/>
      <c r="D152" s="195" t="s">
        <v>162</v>
      </c>
      <c r="E152" s="196" t="s">
        <v>3</v>
      </c>
      <c r="F152" s="197" t="s">
        <v>226</v>
      </c>
      <c r="G152" s="13"/>
      <c r="H152" s="198">
        <v>3.52</v>
      </c>
      <c r="I152" s="199"/>
      <c r="J152" s="13"/>
      <c r="K152" s="13"/>
      <c r="L152" s="194"/>
      <c r="M152" s="200"/>
      <c r="N152" s="201"/>
      <c r="O152" s="201"/>
      <c r="P152" s="201"/>
      <c r="Q152" s="201"/>
      <c r="R152" s="201"/>
      <c r="S152" s="201"/>
      <c r="T152" s="20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6" t="s">
        <v>162</v>
      </c>
      <c r="AU152" s="196" t="s">
        <v>81</v>
      </c>
      <c r="AV152" s="13" t="s">
        <v>81</v>
      </c>
      <c r="AW152" s="13" t="s">
        <v>33</v>
      </c>
      <c r="AX152" s="13" t="s">
        <v>72</v>
      </c>
      <c r="AY152" s="196" t="s">
        <v>152</v>
      </c>
    </row>
    <row r="153" s="13" customFormat="1">
      <c r="A153" s="13"/>
      <c r="B153" s="194"/>
      <c r="C153" s="13"/>
      <c r="D153" s="195" t="s">
        <v>162</v>
      </c>
      <c r="E153" s="196" t="s">
        <v>3</v>
      </c>
      <c r="F153" s="197" t="s">
        <v>227</v>
      </c>
      <c r="G153" s="13"/>
      <c r="H153" s="198">
        <v>2.3199999999999998</v>
      </c>
      <c r="I153" s="199"/>
      <c r="J153" s="13"/>
      <c r="K153" s="13"/>
      <c r="L153" s="194"/>
      <c r="M153" s="200"/>
      <c r="N153" s="201"/>
      <c r="O153" s="201"/>
      <c r="P153" s="201"/>
      <c r="Q153" s="201"/>
      <c r="R153" s="201"/>
      <c r="S153" s="201"/>
      <c r="T153" s="20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162</v>
      </c>
      <c r="AU153" s="196" t="s">
        <v>81</v>
      </c>
      <c r="AV153" s="13" t="s">
        <v>81</v>
      </c>
      <c r="AW153" s="13" t="s">
        <v>33</v>
      </c>
      <c r="AX153" s="13" t="s">
        <v>72</v>
      </c>
      <c r="AY153" s="196" t="s">
        <v>152</v>
      </c>
    </row>
    <row r="154" s="13" customFormat="1">
      <c r="A154" s="13"/>
      <c r="B154" s="194"/>
      <c r="C154" s="13"/>
      <c r="D154" s="195" t="s">
        <v>162</v>
      </c>
      <c r="E154" s="196" t="s">
        <v>3</v>
      </c>
      <c r="F154" s="197" t="s">
        <v>228</v>
      </c>
      <c r="G154" s="13"/>
      <c r="H154" s="198">
        <v>1.6319999999999999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162</v>
      </c>
      <c r="AU154" s="196" t="s">
        <v>81</v>
      </c>
      <c r="AV154" s="13" t="s">
        <v>81</v>
      </c>
      <c r="AW154" s="13" t="s">
        <v>33</v>
      </c>
      <c r="AX154" s="13" t="s">
        <v>72</v>
      </c>
      <c r="AY154" s="196" t="s">
        <v>152</v>
      </c>
    </row>
    <row r="155" s="13" customFormat="1">
      <c r="A155" s="13"/>
      <c r="B155" s="194"/>
      <c r="C155" s="13"/>
      <c r="D155" s="195" t="s">
        <v>162</v>
      </c>
      <c r="E155" s="196" t="s">
        <v>3</v>
      </c>
      <c r="F155" s="197" t="s">
        <v>229</v>
      </c>
      <c r="G155" s="13"/>
      <c r="H155" s="198">
        <v>2.6600000000000001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162</v>
      </c>
      <c r="AU155" s="196" t="s">
        <v>81</v>
      </c>
      <c r="AV155" s="13" t="s">
        <v>81</v>
      </c>
      <c r="AW155" s="13" t="s">
        <v>33</v>
      </c>
      <c r="AX155" s="13" t="s">
        <v>72</v>
      </c>
      <c r="AY155" s="196" t="s">
        <v>152</v>
      </c>
    </row>
    <row r="156" s="13" customFormat="1">
      <c r="A156" s="13"/>
      <c r="B156" s="194"/>
      <c r="C156" s="13"/>
      <c r="D156" s="195" t="s">
        <v>162</v>
      </c>
      <c r="E156" s="196" t="s">
        <v>3</v>
      </c>
      <c r="F156" s="197" t="s">
        <v>230</v>
      </c>
      <c r="G156" s="13"/>
      <c r="H156" s="198">
        <v>3.8399999999999999</v>
      </c>
      <c r="I156" s="199"/>
      <c r="J156" s="13"/>
      <c r="K156" s="13"/>
      <c r="L156" s="194"/>
      <c r="M156" s="200"/>
      <c r="N156" s="201"/>
      <c r="O156" s="201"/>
      <c r="P156" s="201"/>
      <c r="Q156" s="201"/>
      <c r="R156" s="201"/>
      <c r="S156" s="201"/>
      <c r="T156" s="20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162</v>
      </c>
      <c r="AU156" s="196" t="s">
        <v>81</v>
      </c>
      <c r="AV156" s="13" t="s">
        <v>81</v>
      </c>
      <c r="AW156" s="13" t="s">
        <v>33</v>
      </c>
      <c r="AX156" s="13" t="s">
        <v>72</v>
      </c>
      <c r="AY156" s="196" t="s">
        <v>152</v>
      </c>
    </row>
    <row r="157" s="13" customFormat="1">
      <c r="A157" s="13"/>
      <c r="B157" s="194"/>
      <c r="C157" s="13"/>
      <c r="D157" s="195" t="s">
        <v>162</v>
      </c>
      <c r="E157" s="196" t="s">
        <v>3</v>
      </c>
      <c r="F157" s="197" t="s">
        <v>231</v>
      </c>
      <c r="G157" s="13"/>
      <c r="H157" s="198">
        <v>3.0720000000000001</v>
      </c>
      <c r="I157" s="199"/>
      <c r="J157" s="13"/>
      <c r="K157" s="13"/>
      <c r="L157" s="194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162</v>
      </c>
      <c r="AU157" s="196" t="s">
        <v>81</v>
      </c>
      <c r="AV157" s="13" t="s">
        <v>81</v>
      </c>
      <c r="AW157" s="13" t="s">
        <v>33</v>
      </c>
      <c r="AX157" s="13" t="s">
        <v>72</v>
      </c>
      <c r="AY157" s="196" t="s">
        <v>152</v>
      </c>
    </row>
    <row r="158" s="13" customFormat="1">
      <c r="A158" s="13"/>
      <c r="B158" s="194"/>
      <c r="C158" s="13"/>
      <c r="D158" s="195" t="s">
        <v>162</v>
      </c>
      <c r="E158" s="196" t="s">
        <v>3</v>
      </c>
      <c r="F158" s="197" t="s">
        <v>232</v>
      </c>
      <c r="G158" s="13"/>
      <c r="H158" s="198">
        <v>4.6619999999999999</v>
      </c>
      <c r="I158" s="199"/>
      <c r="J158" s="13"/>
      <c r="K158" s="13"/>
      <c r="L158" s="194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162</v>
      </c>
      <c r="AU158" s="196" t="s">
        <v>81</v>
      </c>
      <c r="AV158" s="13" t="s">
        <v>81</v>
      </c>
      <c r="AW158" s="13" t="s">
        <v>33</v>
      </c>
      <c r="AX158" s="13" t="s">
        <v>72</v>
      </c>
      <c r="AY158" s="196" t="s">
        <v>152</v>
      </c>
    </row>
    <row r="159" s="13" customFormat="1">
      <c r="A159" s="13"/>
      <c r="B159" s="194"/>
      <c r="C159" s="13"/>
      <c r="D159" s="195" t="s">
        <v>162</v>
      </c>
      <c r="E159" s="196" t="s">
        <v>3</v>
      </c>
      <c r="F159" s="197" t="s">
        <v>233</v>
      </c>
      <c r="G159" s="13"/>
      <c r="H159" s="198">
        <v>6.7619999999999996</v>
      </c>
      <c r="I159" s="199"/>
      <c r="J159" s="13"/>
      <c r="K159" s="13"/>
      <c r="L159" s="194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162</v>
      </c>
      <c r="AU159" s="196" t="s">
        <v>81</v>
      </c>
      <c r="AV159" s="13" t="s">
        <v>81</v>
      </c>
      <c r="AW159" s="13" t="s">
        <v>33</v>
      </c>
      <c r="AX159" s="13" t="s">
        <v>72</v>
      </c>
      <c r="AY159" s="196" t="s">
        <v>152</v>
      </c>
    </row>
    <row r="160" s="13" customFormat="1">
      <c r="A160" s="13"/>
      <c r="B160" s="194"/>
      <c r="C160" s="13"/>
      <c r="D160" s="195" t="s">
        <v>162</v>
      </c>
      <c r="E160" s="196" t="s">
        <v>3</v>
      </c>
      <c r="F160" s="197" t="s">
        <v>232</v>
      </c>
      <c r="G160" s="13"/>
      <c r="H160" s="198">
        <v>4.6619999999999999</v>
      </c>
      <c r="I160" s="199"/>
      <c r="J160" s="13"/>
      <c r="K160" s="13"/>
      <c r="L160" s="194"/>
      <c r="M160" s="200"/>
      <c r="N160" s="201"/>
      <c r="O160" s="201"/>
      <c r="P160" s="201"/>
      <c r="Q160" s="201"/>
      <c r="R160" s="201"/>
      <c r="S160" s="201"/>
      <c r="T160" s="20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162</v>
      </c>
      <c r="AU160" s="196" t="s">
        <v>81</v>
      </c>
      <c r="AV160" s="13" t="s">
        <v>81</v>
      </c>
      <c r="AW160" s="13" t="s">
        <v>33</v>
      </c>
      <c r="AX160" s="13" t="s">
        <v>72</v>
      </c>
      <c r="AY160" s="196" t="s">
        <v>152</v>
      </c>
    </row>
    <row r="161" s="13" customFormat="1">
      <c r="A161" s="13"/>
      <c r="B161" s="194"/>
      <c r="C161" s="13"/>
      <c r="D161" s="195" t="s">
        <v>162</v>
      </c>
      <c r="E161" s="196" t="s">
        <v>3</v>
      </c>
      <c r="F161" s="197" t="s">
        <v>234</v>
      </c>
      <c r="G161" s="13"/>
      <c r="H161" s="198">
        <v>0.20000000000000001</v>
      </c>
      <c r="I161" s="199"/>
      <c r="J161" s="13"/>
      <c r="K161" s="13"/>
      <c r="L161" s="194"/>
      <c r="M161" s="200"/>
      <c r="N161" s="201"/>
      <c r="O161" s="201"/>
      <c r="P161" s="201"/>
      <c r="Q161" s="201"/>
      <c r="R161" s="201"/>
      <c r="S161" s="201"/>
      <c r="T161" s="20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162</v>
      </c>
      <c r="AU161" s="196" t="s">
        <v>81</v>
      </c>
      <c r="AV161" s="13" t="s">
        <v>81</v>
      </c>
      <c r="AW161" s="13" t="s">
        <v>33</v>
      </c>
      <c r="AX161" s="13" t="s">
        <v>72</v>
      </c>
      <c r="AY161" s="196" t="s">
        <v>152</v>
      </c>
    </row>
    <row r="162" s="13" customFormat="1">
      <c r="A162" s="13"/>
      <c r="B162" s="194"/>
      <c r="C162" s="13"/>
      <c r="D162" s="195" t="s">
        <v>162</v>
      </c>
      <c r="E162" s="196" t="s">
        <v>3</v>
      </c>
      <c r="F162" s="197" t="s">
        <v>235</v>
      </c>
      <c r="G162" s="13"/>
      <c r="H162" s="198">
        <v>1.446</v>
      </c>
      <c r="I162" s="199"/>
      <c r="J162" s="13"/>
      <c r="K162" s="13"/>
      <c r="L162" s="194"/>
      <c r="M162" s="200"/>
      <c r="N162" s="201"/>
      <c r="O162" s="201"/>
      <c r="P162" s="201"/>
      <c r="Q162" s="201"/>
      <c r="R162" s="201"/>
      <c r="S162" s="201"/>
      <c r="T162" s="20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162</v>
      </c>
      <c r="AU162" s="196" t="s">
        <v>81</v>
      </c>
      <c r="AV162" s="13" t="s">
        <v>81</v>
      </c>
      <c r="AW162" s="13" t="s">
        <v>33</v>
      </c>
      <c r="AX162" s="13" t="s">
        <v>72</v>
      </c>
      <c r="AY162" s="196" t="s">
        <v>152</v>
      </c>
    </row>
    <row r="163" s="13" customFormat="1">
      <c r="A163" s="13"/>
      <c r="B163" s="194"/>
      <c r="C163" s="13"/>
      <c r="D163" s="195" t="s">
        <v>162</v>
      </c>
      <c r="E163" s="196" t="s">
        <v>3</v>
      </c>
      <c r="F163" s="197" t="s">
        <v>236</v>
      </c>
      <c r="G163" s="13"/>
      <c r="H163" s="198">
        <v>1.825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162</v>
      </c>
      <c r="AU163" s="196" t="s">
        <v>81</v>
      </c>
      <c r="AV163" s="13" t="s">
        <v>81</v>
      </c>
      <c r="AW163" s="13" t="s">
        <v>33</v>
      </c>
      <c r="AX163" s="13" t="s">
        <v>72</v>
      </c>
      <c r="AY163" s="196" t="s">
        <v>152</v>
      </c>
    </row>
    <row r="164" s="13" customFormat="1">
      <c r="A164" s="13"/>
      <c r="B164" s="194"/>
      <c r="C164" s="13"/>
      <c r="D164" s="195" t="s">
        <v>162</v>
      </c>
      <c r="E164" s="196" t="s">
        <v>3</v>
      </c>
      <c r="F164" s="197" t="s">
        <v>237</v>
      </c>
      <c r="G164" s="13"/>
      <c r="H164" s="198">
        <v>1.9319999999999999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162</v>
      </c>
      <c r="AU164" s="196" t="s">
        <v>81</v>
      </c>
      <c r="AV164" s="13" t="s">
        <v>81</v>
      </c>
      <c r="AW164" s="13" t="s">
        <v>33</v>
      </c>
      <c r="AX164" s="13" t="s">
        <v>72</v>
      </c>
      <c r="AY164" s="196" t="s">
        <v>152</v>
      </c>
    </row>
    <row r="165" s="13" customFormat="1">
      <c r="A165" s="13"/>
      <c r="B165" s="194"/>
      <c r="C165" s="13"/>
      <c r="D165" s="195" t="s">
        <v>162</v>
      </c>
      <c r="E165" s="196" t="s">
        <v>3</v>
      </c>
      <c r="F165" s="197" t="s">
        <v>238</v>
      </c>
      <c r="G165" s="13"/>
      <c r="H165" s="198">
        <v>3.6120000000000001</v>
      </c>
      <c r="I165" s="199"/>
      <c r="J165" s="13"/>
      <c r="K165" s="13"/>
      <c r="L165" s="194"/>
      <c r="M165" s="200"/>
      <c r="N165" s="201"/>
      <c r="O165" s="201"/>
      <c r="P165" s="201"/>
      <c r="Q165" s="201"/>
      <c r="R165" s="201"/>
      <c r="S165" s="201"/>
      <c r="T165" s="20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162</v>
      </c>
      <c r="AU165" s="196" t="s">
        <v>81</v>
      </c>
      <c r="AV165" s="13" t="s">
        <v>81</v>
      </c>
      <c r="AW165" s="13" t="s">
        <v>33</v>
      </c>
      <c r="AX165" s="13" t="s">
        <v>72</v>
      </c>
      <c r="AY165" s="196" t="s">
        <v>152</v>
      </c>
    </row>
    <row r="166" s="13" customFormat="1">
      <c r="A166" s="13"/>
      <c r="B166" s="194"/>
      <c r="C166" s="13"/>
      <c r="D166" s="195" t="s">
        <v>162</v>
      </c>
      <c r="E166" s="196" t="s">
        <v>3</v>
      </c>
      <c r="F166" s="197" t="s">
        <v>239</v>
      </c>
      <c r="G166" s="13"/>
      <c r="H166" s="198">
        <v>8.0920000000000005</v>
      </c>
      <c r="I166" s="199"/>
      <c r="J166" s="13"/>
      <c r="K166" s="13"/>
      <c r="L166" s="194"/>
      <c r="M166" s="200"/>
      <c r="N166" s="201"/>
      <c r="O166" s="201"/>
      <c r="P166" s="201"/>
      <c r="Q166" s="201"/>
      <c r="R166" s="201"/>
      <c r="S166" s="201"/>
      <c r="T166" s="20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162</v>
      </c>
      <c r="AU166" s="196" t="s">
        <v>81</v>
      </c>
      <c r="AV166" s="13" t="s">
        <v>81</v>
      </c>
      <c r="AW166" s="13" t="s">
        <v>33</v>
      </c>
      <c r="AX166" s="13" t="s">
        <v>72</v>
      </c>
      <c r="AY166" s="196" t="s">
        <v>152</v>
      </c>
    </row>
    <row r="167" s="13" customFormat="1">
      <c r="A167" s="13"/>
      <c r="B167" s="194"/>
      <c r="C167" s="13"/>
      <c r="D167" s="195" t="s">
        <v>162</v>
      </c>
      <c r="E167" s="196" t="s">
        <v>3</v>
      </c>
      <c r="F167" s="197" t="s">
        <v>240</v>
      </c>
      <c r="G167" s="13"/>
      <c r="H167" s="198">
        <v>2.2320000000000002</v>
      </c>
      <c r="I167" s="199"/>
      <c r="J167" s="13"/>
      <c r="K167" s="13"/>
      <c r="L167" s="194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162</v>
      </c>
      <c r="AU167" s="196" t="s">
        <v>81</v>
      </c>
      <c r="AV167" s="13" t="s">
        <v>81</v>
      </c>
      <c r="AW167" s="13" t="s">
        <v>33</v>
      </c>
      <c r="AX167" s="13" t="s">
        <v>72</v>
      </c>
      <c r="AY167" s="196" t="s">
        <v>152</v>
      </c>
    </row>
    <row r="168" s="13" customFormat="1">
      <c r="A168" s="13"/>
      <c r="B168" s="194"/>
      <c r="C168" s="13"/>
      <c r="D168" s="195" t="s">
        <v>162</v>
      </c>
      <c r="E168" s="196" t="s">
        <v>3</v>
      </c>
      <c r="F168" s="197" t="s">
        <v>241</v>
      </c>
      <c r="G168" s="13"/>
      <c r="H168" s="198">
        <v>2.3719999999999999</v>
      </c>
      <c r="I168" s="199"/>
      <c r="J168" s="13"/>
      <c r="K168" s="13"/>
      <c r="L168" s="194"/>
      <c r="M168" s="200"/>
      <c r="N168" s="201"/>
      <c r="O168" s="201"/>
      <c r="P168" s="201"/>
      <c r="Q168" s="201"/>
      <c r="R168" s="201"/>
      <c r="S168" s="201"/>
      <c r="T168" s="20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162</v>
      </c>
      <c r="AU168" s="196" t="s">
        <v>81</v>
      </c>
      <c r="AV168" s="13" t="s">
        <v>81</v>
      </c>
      <c r="AW168" s="13" t="s">
        <v>33</v>
      </c>
      <c r="AX168" s="13" t="s">
        <v>72</v>
      </c>
      <c r="AY168" s="196" t="s">
        <v>152</v>
      </c>
    </row>
    <row r="169" s="15" customFormat="1">
      <c r="A169" s="15"/>
      <c r="B169" s="210"/>
      <c r="C169" s="15"/>
      <c r="D169" s="195" t="s">
        <v>162</v>
      </c>
      <c r="E169" s="211" t="s">
        <v>3</v>
      </c>
      <c r="F169" s="212" t="s">
        <v>242</v>
      </c>
      <c r="G169" s="15"/>
      <c r="H169" s="213">
        <v>116.22</v>
      </c>
      <c r="I169" s="214"/>
      <c r="J169" s="15"/>
      <c r="K169" s="15"/>
      <c r="L169" s="210"/>
      <c r="M169" s="215"/>
      <c r="N169" s="216"/>
      <c r="O169" s="216"/>
      <c r="P169" s="216"/>
      <c r="Q169" s="216"/>
      <c r="R169" s="216"/>
      <c r="S169" s="216"/>
      <c r="T169" s="21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1" t="s">
        <v>162</v>
      </c>
      <c r="AU169" s="211" t="s">
        <v>81</v>
      </c>
      <c r="AV169" s="15" t="s">
        <v>158</v>
      </c>
      <c r="AW169" s="15" t="s">
        <v>33</v>
      </c>
      <c r="AX169" s="15" t="s">
        <v>79</v>
      </c>
      <c r="AY169" s="211" t="s">
        <v>152</v>
      </c>
    </row>
    <row r="170" s="12" customFormat="1" ht="22.8" customHeight="1">
      <c r="A170" s="12"/>
      <c r="B170" s="161"/>
      <c r="C170" s="12"/>
      <c r="D170" s="162" t="s">
        <v>71</v>
      </c>
      <c r="E170" s="172" t="s">
        <v>200</v>
      </c>
      <c r="F170" s="172" t="s">
        <v>243</v>
      </c>
      <c r="G170" s="12"/>
      <c r="H170" s="12"/>
      <c r="I170" s="164"/>
      <c r="J170" s="173">
        <f>BK170</f>
        <v>0</v>
      </c>
      <c r="K170" s="12"/>
      <c r="L170" s="161"/>
      <c r="M170" s="166"/>
      <c r="N170" s="167"/>
      <c r="O170" s="167"/>
      <c r="P170" s="168">
        <f>SUM(P171:P291)</f>
        <v>0</v>
      </c>
      <c r="Q170" s="167"/>
      <c r="R170" s="168">
        <f>SUM(R171:R291)</f>
        <v>17.276708000000003</v>
      </c>
      <c r="S170" s="167"/>
      <c r="T170" s="169">
        <f>SUM(T171:T291)</f>
        <v>1.6270800000000001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2" t="s">
        <v>79</v>
      </c>
      <c r="AT170" s="170" t="s">
        <v>71</v>
      </c>
      <c r="AU170" s="170" t="s">
        <v>79</v>
      </c>
      <c r="AY170" s="162" t="s">
        <v>152</v>
      </c>
      <c r="BK170" s="171">
        <f>SUM(BK171:BK291)</f>
        <v>0</v>
      </c>
    </row>
    <row r="171" s="2" customFormat="1" ht="55.5" customHeight="1">
      <c r="A171" s="39"/>
      <c r="B171" s="174"/>
      <c r="C171" s="175" t="s">
        <v>244</v>
      </c>
      <c r="D171" s="175" t="s">
        <v>154</v>
      </c>
      <c r="E171" s="176" t="s">
        <v>245</v>
      </c>
      <c r="F171" s="177" t="s">
        <v>246</v>
      </c>
      <c r="G171" s="178" t="s">
        <v>247</v>
      </c>
      <c r="H171" s="179">
        <v>98</v>
      </c>
      <c r="I171" s="180"/>
      <c r="J171" s="181">
        <f>ROUND(I171*H171,2)</f>
        <v>0</v>
      </c>
      <c r="K171" s="182"/>
      <c r="L171" s="40"/>
      <c r="M171" s="183" t="s">
        <v>3</v>
      </c>
      <c r="N171" s="184" t="s">
        <v>43</v>
      </c>
      <c r="O171" s="73"/>
      <c r="P171" s="185">
        <f>O171*H171</f>
        <v>0</v>
      </c>
      <c r="Q171" s="185">
        <v>0.00018000000000000001</v>
      </c>
      <c r="R171" s="185">
        <f>Q171*H171</f>
        <v>0.017639999999999999</v>
      </c>
      <c r="S171" s="185">
        <v>0</v>
      </c>
      <c r="T171" s="18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87" t="s">
        <v>158</v>
      </c>
      <c r="AT171" s="187" t="s">
        <v>154</v>
      </c>
      <c r="AU171" s="187" t="s">
        <v>81</v>
      </c>
      <c r="AY171" s="20" t="s">
        <v>152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79</v>
      </c>
      <c r="BK171" s="188">
        <f>ROUND(I171*H171,2)</f>
        <v>0</v>
      </c>
      <c r="BL171" s="20" t="s">
        <v>158</v>
      </c>
      <c r="BM171" s="187" t="s">
        <v>248</v>
      </c>
    </row>
    <row r="172" s="2" customFormat="1">
      <c r="A172" s="39"/>
      <c r="B172" s="40"/>
      <c r="C172" s="39"/>
      <c r="D172" s="189" t="s">
        <v>160</v>
      </c>
      <c r="E172" s="39"/>
      <c r="F172" s="190" t="s">
        <v>249</v>
      </c>
      <c r="G172" s="39"/>
      <c r="H172" s="39"/>
      <c r="I172" s="191"/>
      <c r="J172" s="39"/>
      <c r="K172" s="39"/>
      <c r="L172" s="40"/>
      <c r="M172" s="192"/>
      <c r="N172" s="19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160</v>
      </c>
      <c r="AU172" s="20" t="s">
        <v>81</v>
      </c>
    </row>
    <row r="173" s="2" customFormat="1" ht="24.15" customHeight="1">
      <c r="A173" s="39"/>
      <c r="B173" s="174"/>
      <c r="C173" s="175" t="s">
        <v>250</v>
      </c>
      <c r="D173" s="175" t="s">
        <v>154</v>
      </c>
      <c r="E173" s="176" t="s">
        <v>251</v>
      </c>
      <c r="F173" s="177" t="s">
        <v>252</v>
      </c>
      <c r="G173" s="178" t="s">
        <v>247</v>
      </c>
      <c r="H173" s="179">
        <v>98</v>
      </c>
      <c r="I173" s="180"/>
      <c r="J173" s="181">
        <f>ROUND(I173*H173,2)</f>
        <v>0</v>
      </c>
      <c r="K173" s="182"/>
      <c r="L173" s="40"/>
      <c r="M173" s="183" t="s">
        <v>3</v>
      </c>
      <c r="N173" s="184" t="s">
        <v>43</v>
      </c>
      <c r="O173" s="7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87" t="s">
        <v>158</v>
      </c>
      <c r="AT173" s="187" t="s">
        <v>154</v>
      </c>
      <c r="AU173" s="187" t="s">
        <v>81</v>
      </c>
      <c r="AY173" s="20" t="s">
        <v>152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79</v>
      </c>
      <c r="BK173" s="188">
        <f>ROUND(I173*H173,2)</f>
        <v>0</v>
      </c>
      <c r="BL173" s="20" t="s">
        <v>158</v>
      </c>
      <c r="BM173" s="187" t="s">
        <v>253</v>
      </c>
    </row>
    <row r="174" s="2" customFormat="1">
      <c r="A174" s="39"/>
      <c r="B174" s="40"/>
      <c r="C174" s="39"/>
      <c r="D174" s="189" t="s">
        <v>160</v>
      </c>
      <c r="E174" s="39"/>
      <c r="F174" s="190" t="s">
        <v>254</v>
      </c>
      <c r="G174" s="39"/>
      <c r="H174" s="39"/>
      <c r="I174" s="191"/>
      <c r="J174" s="39"/>
      <c r="K174" s="39"/>
      <c r="L174" s="40"/>
      <c r="M174" s="192"/>
      <c r="N174" s="19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81</v>
      </c>
    </row>
    <row r="175" s="13" customFormat="1">
      <c r="A175" s="13"/>
      <c r="B175" s="194"/>
      <c r="C175" s="13"/>
      <c r="D175" s="195" t="s">
        <v>162</v>
      </c>
      <c r="E175" s="196" t="s">
        <v>3</v>
      </c>
      <c r="F175" s="197" t="s">
        <v>255</v>
      </c>
      <c r="G175" s="13"/>
      <c r="H175" s="198">
        <v>98</v>
      </c>
      <c r="I175" s="199"/>
      <c r="J175" s="13"/>
      <c r="K175" s="13"/>
      <c r="L175" s="194"/>
      <c r="M175" s="200"/>
      <c r="N175" s="201"/>
      <c r="O175" s="201"/>
      <c r="P175" s="201"/>
      <c r="Q175" s="201"/>
      <c r="R175" s="201"/>
      <c r="S175" s="201"/>
      <c r="T175" s="20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6" t="s">
        <v>162</v>
      </c>
      <c r="AU175" s="196" t="s">
        <v>81</v>
      </c>
      <c r="AV175" s="13" t="s">
        <v>81</v>
      </c>
      <c r="AW175" s="13" t="s">
        <v>33</v>
      </c>
      <c r="AX175" s="13" t="s">
        <v>79</v>
      </c>
      <c r="AY175" s="196" t="s">
        <v>152</v>
      </c>
    </row>
    <row r="176" s="2" customFormat="1" ht="55.5" customHeight="1">
      <c r="A176" s="39"/>
      <c r="B176" s="174"/>
      <c r="C176" s="175" t="s">
        <v>256</v>
      </c>
      <c r="D176" s="175" t="s">
        <v>154</v>
      </c>
      <c r="E176" s="176" t="s">
        <v>257</v>
      </c>
      <c r="F176" s="177" t="s">
        <v>258</v>
      </c>
      <c r="G176" s="178" t="s">
        <v>157</v>
      </c>
      <c r="H176" s="179">
        <v>3940</v>
      </c>
      <c r="I176" s="180"/>
      <c r="J176" s="181">
        <f>ROUND(I176*H176,2)</f>
        <v>0</v>
      </c>
      <c r="K176" s="182"/>
      <c r="L176" s="40"/>
      <c r="M176" s="183" t="s">
        <v>3</v>
      </c>
      <c r="N176" s="184" t="s">
        <v>43</v>
      </c>
      <c r="O176" s="7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87" t="s">
        <v>158</v>
      </c>
      <c r="AT176" s="187" t="s">
        <v>154</v>
      </c>
      <c r="AU176" s="187" t="s">
        <v>81</v>
      </c>
      <c r="AY176" s="20" t="s">
        <v>152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20" t="s">
        <v>79</v>
      </c>
      <c r="BK176" s="188">
        <f>ROUND(I176*H176,2)</f>
        <v>0</v>
      </c>
      <c r="BL176" s="20" t="s">
        <v>158</v>
      </c>
      <c r="BM176" s="187" t="s">
        <v>259</v>
      </c>
    </row>
    <row r="177" s="2" customFormat="1">
      <c r="A177" s="39"/>
      <c r="B177" s="40"/>
      <c r="C177" s="39"/>
      <c r="D177" s="189" t="s">
        <v>160</v>
      </c>
      <c r="E177" s="39"/>
      <c r="F177" s="190" t="s">
        <v>260</v>
      </c>
      <c r="G177" s="39"/>
      <c r="H177" s="39"/>
      <c r="I177" s="191"/>
      <c r="J177" s="39"/>
      <c r="K177" s="39"/>
      <c r="L177" s="40"/>
      <c r="M177" s="192"/>
      <c r="N177" s="19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160</v>
      </c>
      <c r="AU177" s="20" t="s">
        <v>81</v>
      </c>
    </row>
    <row r="178" s="13" customFormat="1">
      <c r="A178" s="13"/>
      <c r="B178" s="194"/>
      <c r="C178" s="13"/>
      <c r="D178" s="195" t="s">
        <v>162</v>
      </c>
      <c r="E178" s="196" t="s">
        <v>3</v>
      </c>
      <c r="F178" s="197" t="s">
        <v>261</v>
      </c>
      <c r="G178" s="13"/>
      <c r="H178" s="198">
        <v>2041</v>
      </c>
      <c r="I178" s="199"/>
      <c r="J178" s="13"/>
      <c r="K178" s="13"/>
      <c r="L178" s="194"/>
      <c r="M178" s="200"/>
      <c r="N178" s="201"/>
      <c r="O178" s="201"/>
      <c r="P178" s="201"/>
      <c r="Q178" s="201"/>
      <c r="R178" s="201"/>
      <c r="S178" s="201"/>
      <c r="T178" s="20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6" t="s">
        <v>162</v>
      </c>
      <c r="AU178" s="196" t="s">
        <v>81</v>
      </c>
      <c r="AV178" s="13" t="s">
        <v>81</v>
      </c>
      <c r="AW178" s="13" t="s">
        <v>33</v>
      </c>
      <c r="AX178" s="13" t="s">
        <v>72</v>
      </c>
      <c r="AY178" s="196" t="s">
        <v>152</v>
      </c>
    </row>
    <row r="179" s="13" customFormat="1">
      <c r="A179" s="13"/>
      <c r="B179" s="194"/>
      <c r="C179" s="13"/>
      <c r="D179" s="195" t="s">
        <v>162</v>
      </c>
      <c r="E179" s="196" t="s">
        <v>3</v>
      </c>
      <c r="F179" s="197" t="s">
        <v>262</v>
      </c>
      <c r="G179" s="13"/>
      <c r="H179" s="198">
        <v>80</v>
      </c>
      <c r="I179" s="199"/>
      <c r="J179" s="13"/>
      <c r="K179" s="13"/>
      <c r="L179" s="194"/>
      <c r="M179" s="200"/>
      <c r="N179" s="201"/>
      <c r="O179" s="201"/>
      <c r="P179" s="201"/>
      <c r="Q179" s="201"/>
      <c r="R179" s="201"/>
      <c r="S179" s="201"/>
      <c r="T179" s="20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6" t="s">
        <v>162</v>
      </c>
      <c r="AU179" s="196" t="s">
        <v>81</v>
      </c>
      <c r="AV179" s="13" t="s">
        <v>81</v>
      </c>
      <c r="AW179" s="13" t="s">
        <v>33</v>
      </c>
      <c r="AX179" s="13" t="s">
        <v>72</v>
      </c>
      <c r="AY179" s="196" t="s">
        <v>152</v>
      </c>
    </row>
    <row r="180" s="13" customFormat="1">
      <c r="A180" s="13"/>
      <c r="B180" s="194"/>
      <c r="C180" s="13"/>
      <c r="D180" s="195" t="s">
        <v>162</v>
      </c>
      <c r="E180" s="196" t="s">
        <v>3</v>
      </c>
      <c r="F180" s="197" t="s">
        <v>263</v>
      </c>
      <c r="G180" s="13"/>
      <c r="H180" s="198">
        <v>80</v>
      </c>
      <c r="I180" s="199"/>
      <c r="J180" s="13"/>
      <c r="K180" s="13"/>
      <c r="L180" s="194"/>
      <c r="M180" s="200"/>
      <c r="N180" s="201"/>
      <c r="O180" s="201"/>
      <c r="P180" s="201"/>
      <c r="Q180" s="201"/>
      <c r="R180" s="201"/>
      <c r="S180" s="201"/>
      <c r="T180" s="20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162</v>
      </c>
      <c r="AU180" s="196" t="s">
        <v>81</v>
      </c>
      <c r="AV180" s="13" t="s">
        <v>81</v>
      </c>
      <c r="AW180" s="13" t="s">
        <v>33</v>
      </c>
      <c r="AX180" s="13" t="s">
        <v>72</v>
      </c>
      <c r="AY180" s="196" t="s">
        <v>152</v>
      </c>
    </row>
    <row r="181" s="13" customFormat="1">
      <c r="A181" s="13"/>
      <c r="B181" s="194"/>
      <c r="C181" s="13"/>
      <c r="D181" s="195" t="s">
        <v>162</v>
      </c>
      <c r="E181" s="196" t="s">
        <v>3</v>
      </c>
      <c r="F181" s="197" t="s">
        <v>264</v>
      </c>
      <c r="G181" s="13"/>
      <c r="H181" s="198">
        <v>728</v>
      </c>
      <c r="I181" s="199"/>
      <c r="J181" s="13"/>
      <c r="K181" s="13"/>
      <c r="L181" s="194"/>
      <c r="M181" s="200"/>
      <c r="N181" s="201"/>
      <c r="O181" s="201"/>
      <c r="P181" s="201"/>
      <c r="Q181" s="201"/>
      <c r="R181" s="201"/>
      <c r="S181" s="201"/>
      <c r="T181" s="20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162</v>
      </c>
      <c r="AU181" s="196" t="s">
        <v>81</v>
      </c>
      <c r="AV181" s="13" t="s">
        <v>81</v>
      </c>
      <c r="AW181" s="13" t="s">
        <v>33</v>
      </c>
      <c r="AX181" s="13" t="s">
        <v>72</v>
      </c>
      <c r="AY181" s="196" t="s">
        <v>152</v>
      </c>
    </row>
    <row r="182" s="13" customFormat="1">
      <c r="A182" s="13"/>
      <c r="B182" s="194"/>
      <c r="C182" s="13"/>
      <c r="D182" s="195" t="s">
        <v>162</v>
      </c>
      <c r="E182" s="196" t="s">
        <v>3</v>
      </c>
      <c r="F182" s="197" t="s">
        <v>265</v>
      </c>
      <c r="G182" s="13"/>
      <c r="H182" s="198">
        <v>272</v>
      </c>
      <c r="I182" s="199"/>
      <c r="J182" s="13"/>
      <c r="K182" s="13"/>
      <c r="L182" s="194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162</v>
      </c>
      <c r="AU182" s="196" t="s">
        <v>81</v>
      </c>
      <c r="AV182" s="13" t="s">
        <v>81</v>
      </c>
      <c r="AW182" s="13" t="s">
        <v>33</v>
      </c>
      <c r="AX182" s="13" t="s">
        <v>72</v>
      </c>
      <c r="AY182" s="196" t="s">
        <v>152</v>
      </c>
    </row>
    <row r="183" s="13" customFormat="1">
      <c r="A183" s="13"/>
      <c r="B183" s="194"/>
      <c r="C183" s="13"/>
      <c r="D183" s="195" t="s">
        <v>162</v>
      </c>
      <c r="E183" s="196" t="s">
        <v>3</v>
      </c>
      <c r="F183" s="197" t="s">
        <v>266</v>
      </c>
      <c r="G183" s="13"/>
      <c r="H183" s="198">
        <v>739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162</v>
      </c>
      <c r="AU183" s="196" t="s">
        <v>81</v>
      </c>
      <c r="AV183" s="13" t="s">
        <v>81</v>
      </c>
      <c r="AW183" s="13" t="s">
        <v>33</v>
      </c>
      <c r="AX183" s="13" t="s">
        <v>72</v>
      </c>
      <c r="AY183" s="196" t="s">
        <v>152</v>
      </c>
    </row>
    <row r="184" s="15" customFormat="1">
      <c r="A184" s="15"/>
      <c r="B184" s="210"/>
      <c r="C184" s="15"/>
      <c r="D184" s="195" t="s">
        <v>162</v>
      </c>
      <c r="E184" s="211" t="s">
        <v>3</v>
      </c>
      <c r="F184" s="212" t="s">
        <v>242</v>
      </c>
      <c r="G184" s="15"/>
      <c r="H184" s="213">
        <v>3940</v>
      </c>
      <c r="I184" s="214"/>
      <c r="J184" s="15"/>
      <c r="K184" s="15"/>
      <c r="L184" s="210"/>
      <c r="M184" s="215"/>
      <c r="N184" s="216"/>
      <c r="O184" s="216"/>
      <c r="P184" s="216"/>
      <c r="Q184" s="216"/>
      <c r="R184" s="216"/>
      <c r="S184" s="216"/>
      <c r="T184" s="21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1" t="s">
        <v>162</v>
      </c>
      <c r="AU184" s="211" t="s">
        <v>81</v>
      </c>
      <c r="AV184" s="15" t="s">
        <v>158</v>
      </c>
      <c r="AW184" s="15" t="s">
        <v>33</v>
      </c>
      <c r="AX184" s="15" t="s">
        <v>79</v>
      </c>
      <c r="AY184" s="211" t="s">
        <v>152</v>
      </c>
    </row>
    <row r="185" s="2" customFormat="1" ht="37.8" customHeight="1">
      <c r="A185" s="39"/>
      <c r="B185" s="174"/>
      <c r="C185" s="175" t="s">
        <v>267</v>
      </c>
      <c r="D185" s="175" t="s">
        <v>154</v>
      </c>
      <c r="E185" s="176" t="s">
        <v>268</v>
      </c>
      <c r="F185" s="177" t="s">
        <v>269</v>
      </c>
      <c r="G185" s="178" t="s">
        <v>157</v>
      </c>
      <c r="H185" s="179">
        <v>354600</v>
      </c>
      <c r="I185" s="180"/>
      <c r="J185" s="181">
        <f>ROUND(I185*H185,2)</f>
        <v>0</v>
      </c>
      <c r="K185" s="182"/>
      <c r="L185" s="40"/>
      <c r="M185" s="183" t="s">
        <v>3</v>
      </c>
      <c r="N185" s="184" t="s">
        <v>43</v>
      </c>
      <c r="O185" s="73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87" t="s">
        <v>158</v>
      </c>
      <c r="AT185" s="187" t="s">
        <v>154</v>
      </c>
      <c r="AU185" s="187" t="s">
        <v>81</v>
      </c>
      <c r="AY185" s="20" t="s">
        <v>152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20" t="s">
        <v>79</v>
      </c>
      <c r="BK185" s="188">
        <f>ROUND(I185*H185,2)</f>
        <v>0</v>
      </c>
      <c r="BL185" s="20" t="s">
        <v>158</v>
      </c>
      <c r="BM185" s="187" t="s">
        <v>270</v>
      </c>
    </row>
    <row r="186" s="2" customFormat="1">
      <c r="A186" s="39"/>
      <c r="B186" s="40"/>
      <c r="C186" s="39"/>
      <c r="D186" s="189" t="s">
        <v>160</v>
      </c>
      <c r="E186" s="39"/>
      <c r="F186" s="190" t="s">
        <v>271</v>
      </c>
      <c r="G186" s="39"/>
      <c r="H186" s="39"/>
      <c r="I186" s="191"/>
      <c r="J186" s="39"/>
      <c r="K186" s="39"/>
      <c r="L186" s="40"/>
      <c r="M186" s="192"/>
      <c r="N186" s="19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160</v>
      </c>
      <c r="AU186" s="20" t="s">
        <v>81</v>
      </c>
    </row>
    <row r="187" s="2" customFormat="1">
      <c r="A187" s="39"/>
      <c r="B187" s="40"/>
      <c r="C187" s="39"/>
      <c r="D187" s="195" t="s">
        <v>272</v>
      </c>
      <c r="E187" s="39"/>
      <c r="F187" s="218" t="s">
        <v>273</v>
      </c>
      <c r="G187" s="39"/>
      <c r="H187" s="39"/>
      <c r="I187" s="191"/>
      <c r="J187" s="39"/>
      <c r="K187" s="39"/>
      <c r="L187" s="40"/>
      <c r="M187" s="192"/>
      <c r="N187" s="193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272</v>
      </c>
      <c r="AU187" s="20" t="s">
        <v>81</v>
      </c>
    </row>
    <row r="188" s="13" customFormat="1">
      <c r="A188" s="13"/>
      <c r="B188" s="194"/>
      <c r="C188" s="13"/>
      <c r="D188" s="195" t="s">
        <v>162</v>
      </c>
      <c r="E188" s="13"/>
      <c r="F188" s="197" t="s">
        <v>274</v>
      </c>
      <c r="G188" s="13"/>
      <c r="H188" s="198">
        <v>354600</v>
      </c>
      <c r="I188" s="199"/>
      <c r="J188" s="13"/>
      <c r="K188" s="13"/>
      <c r="L188" s="194"/>
      <c r="M188" s="200"/>
      <c r="N188" s="201"/>
      <c r="O188" s="201"/>
      <c r="P188" s="201"/>
      <c r="Q188" s="201"/>
      <c r="R188" s="201"/>
      <c r="S188" s="201"/>
      <c r="T188" s="20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162</v>
      </c>
      <c r="AU188" s="196" t="s">
        <v>81</v>
      </c>
      <c r="AV188" s="13" t="s">
        <v>81</v>
      </c>
      <c r="AW188" s="13" t="s">
        <v>4</v>
      </c>
      <c r="AX188" s="13" t="s">
        <v>79</v>
      </c>
      <c r="AY188" s="196" t="s">
        <v>152</v>
      </c>
    </row>
    <row r="189" s="2" customFormat="1" ht="55.5" customHeight="1">
      <c r="A189" s="39"/>
      <c r="B189" s="174"/>
      <c r="C189" s="175" t="s">
        <v>9</v>
      </c>
      <c r="D189" s="175" t="s">
        <v>154</v>
      </c>
      <c r="E189" s="176" t="s">
        <v>275</v>
      </c>
      <c r="F189" s="177" t="s">
        <v>276</v>
      </c>
      <c r="G189" s="178" t="s">
        <v>157</v>
      </c>
      <c r="H189" s="179">
        <v>3940</v>
      </c>
      <c r="I189" s="180"/>
      <c r="J189" s="181">
        <f>ROUND(I189*H189,2)</f>
        <v>0</v>
      </c>
      <c r="K189" s="182"/>
      <c r="L189" s="40"/>
      <c r="M189" s="183" t="s">
        <v>3</v>
      </c>
      <c r="N189" s="184" t="s">
        <v>43</v>
      </c>
      <c r="O189" s="73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7" t="s">
        <v>158</v>
      </c>
      <c r="AT189" s="187" t="s">
        <v>154</v>
      </c>
      <c r="AU189" s="187" t="s">
        <v>81</v>
      </c>
      <c r="AY189" s="20" t="s">
        <v>152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20" t="s">
        <v>79</v>
      </c>
      <c r="BK189" s="188">
        <f>ROUND(I189*H189,2)</f>
        <v>0</v>
      </c>
      <c r="BL189" s="20" t="s">
        <v>158</v>
      </c>
      <c r="BM189" s="187" t="s">
        <v>277</v>
      </c>
    </row>
    <row r="190" s="2" customFormat="1">
      <c r="A190" s="39"/>
      <c r="B190" s="40"/>
      <c r="C190" s="39"/>
      <c r="D190" s="189" t="s">
        <v>160</v>
      </c>
      <c r="E190" s="39"/>
      <c r="F190" s="190" t="s">
        <v>278</v>
      </c>
      <c r="G190" s="39"/>
      <c r="H190" s="39"/>
      <c r="I190" s="191"/>
      <c r="J190" s="39"/>
      <c r="K190" s="39"/>
      <c r="L190" s="40"/>
      <c r="M190" s="192"/>
      <c r="N190" s="19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160</v>
      </c>
      <c r="AU190" s="20" t="s">
        <v>81</v>
      </c>
    </row>
    <row r="191" s="2" customFormat="1" ht="24.15" customHeight="1">
      <c r="A191" s="39"/>
      <c r="B191" s="174"/>
      <c r="C191" s="175" t="s">
        <v>279</v>
      </c>
      <c r="D191" s="175" t="s">
        <v>154</v>
      </c>
      <c r="E191" s="176" t="s">
        <v>280</v>
      </c>
      <c r="F191" s="177" t="s">
        <v>281</v>
      </c>
      <c r="G191" s="178" t="s">
        <v>157</v>
      </c>
      <c r="H191" s="179">
        <v>3940</v>
      </c>
      <c r="I191" s="180"/>
      <c r="J191" s="181">
        <f>ROUND(I191*H191,2)</f>
        <v>0</v>
      </c>
      <c r="K191" s="182"/>
      <c r="L191" s="40"/>
      <c r="M191" s="183" t="s">
        <v>3</v>
      </c>
      <c r="N191" s="184" t="s">
        <v>43</v>
      </c>
      <c r="O191" s="7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187" t="s">
        <v>158</v>
      </c>
      <c r="AT191" s="187" t="s">
        <v>154</v>
      </c>
      <c r="AU191" s="187" t="s">
        <v>81</v>
      </c>
      <c r="AY191" s="20" t="s">
        <v>152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20" t="s">
        <v>79</v>
      </c>
      <c r="BK191" s="188">
        <f>ROUND(I191*H191,2)</f>
        <v>0</v>
      </c>
      <c r="BL191" s="20" t="s">
        <v>158</v>
      </c>
      <c r="BM191" s="187" t="s">
        <v>282</v>
      </c>
    </row>
    <row r="192" s="2" customFormat="1">
      <c r="A192" s="39"/>
      <c r="B192" s="40"/>
      <c r="C192" s="39"/>
      <c r="D192" s="189" t="s">
        <v>160</v>
      </c>
      <c r="E192" s="39"/>
      <c r="F192" s="190" t="s">
        <v>283</v>
      </c>
      <c r="G192" s="39"/>
      <c r="H192" s="39"/>
      <c r="I192" s="191"/>
      <c r="J192" s="39"/>
      <c r="K192" s="39"/>
      <c r="L192" s="40"/>
      <c r="M192" s="192"/>
      <c r="N192" s="193"/>
      <c r="O192" s="73"/>
      <c r="P192" s="73"/>
      <c r="Q192" s="73"/>
      <c r="R192" s="73"/>
      <c r="S192" s="73"/>
      <c r="T192" s="74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20" t="s">
        <v>160</v>
      </c>
      <c r="AU192" s="20" t="s">
        <v>81</v>
      </c>
    </row>
    <row r="193" s="13" customFormat="1">
      <c r="A193" s="13"/>
      <c r="B193" s="194"/>
      <c r="C193" s="13"/>
      <c r="D193" s="195" t="s">
        <v>162</v>
      </c>
      <c r="E193" s="196" t="s">
        <v>3</v>
      </c>
      <c r="F193" s="197" t="s">
        <v>261</v>
      </c>
      <c r="G193" s="13"/>
      <c r="H193" s="198">
        <v>2041</v>
      </c>
      <c r="I193" s="199"/>
      <c r="J193" s="13"/>
      <c r="K193" s="13"/>
      <c r="L193" s="194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6" t="s">
        <v>162</v>
      </c>
      <c r="AU193" s="196" t="s">
        <v>81</v>
      </c>
      <c r="AV193" s="13" t="s">
        <v>81</v>
      </c>
      <c r="AW193" s="13" t="s">
        <v>33</v>
      </c>
      <c r="AX193" s="13" t="s">
        <v>72</v>
      </c>
      <c r="AY193" s="196" t="s">
        <v>152</v>
      </c>
    </row>
    <row r="194" s="13" customFormat="1">
      <c r="A194" s="13"/>
      <c r="B194" s="194"/>
      <c r="C194" s="13"/>
      <c r="D194" s="195" t="s">
        <v>162</v>
      </c>
      <c r="E194" s="196" t="s">
        <v>3</v>
      </c>
      <c r="F194" s="197" t="s">
        <v>262</v>
      </c>
      <c r="G194" s="13"/>
      <c r="H194" s="198">
        <v>80</v>
      </c>
      <c r="I194" s="199"/>
      <c r="J194" s="13"/>
      <c r="K194" s="13"/>
      <c r="L194" s="194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162</v>
      </c>
      <c r="AU194" s="196" t="s">
        <v>81</v>
      </c>
      <c r="AV194" s="13" t="s">
        <v>81</v>
      </c>
      <c r="AW194" s="13" t="s">
        <v>33</v>
      </c>
      <c r="AX194" s="13" t="s">
        <v>72</v>
      </c>
      <c r="AY194" s="196" t="s">
        <v>152</v>
      </c>
    </row>
    <row r="195" s="13" customFormat="1">
      <c r="A195" s="13"/>
      <c r="B195" s="194"/>
      <c r="C195" s="13"/>
      <c r="D195" s="195" t="s">
        <v>162</v>
      </c>
      <c r="E195" s="196" t="s">
        <v>3</v>
      </c>
      <c r="F195" s="197" t="s">
        <v>263</v>
      </c>
      <c r="G195" s="13"/>
      <c r="H195" s="198">
        <v>80</v>
      </c>
      <c r="I195" s="199"/>
      <c r="J195" s="13"/>
      <c r="K195" s="13"/>
      <c r="L195" s="194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162</v>
      </c>
      <c r="AU195" s="196" t="s">
        <v>81</v>
      </c>
      <c r="AV195" s="13" t="s">
        <v>81</v>
      </c>
      <c r="AW195" s="13" t="s">
        <v>33</v>
      </c>
      <c r="AX195" s="13" t="s">
        <v>72</v>
      </c>
      <c r="AY195" s="196" t="s">
        <v>152</v>
      </c>
    </row>
    <row r="196" s="13" customFormat="1">
      <c r="A196" s="13"/>
      <c r="B196" s="194"/>
      <c r="C196" s="13"/>
      <c r="D196" s="195" t="s">
        <v>162</v>
      </c>
      <c r="E196" s="196" t="s">
        <v>3</v>
      </c>
      <c r="F196" s="197" t="s">
        <v>264</v>
      </c>
      <c r="G196" s="13"/>
      <c r="H196" s="198">
        <v>728</v>
      </c>
      <c r="I196" s="199"/>
      <c r="J196" s="13"/>
      <c r="K196" s="13"/>
      <c r="L196" s="194"/>
      <c r="M196" s="200"/>
      <c r="N196" s="201"/>
      <c r="O196" s="201"/>
      <c r="P196" s="201"/>
      <c r="Q196" s="201"/>
      <c r="R196" s="201"/>
      <c r="S196" s="201"/>
      <c r="T196" s="20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162</v>
      </c>
      <c r="AU196" s="196" t="s">
        <v>81</v>
      </c>
      <c r="AV196" s="13" t="s">
        <v>81</v>
      </c>
      <c r="AW196" s="13" t="s">
        <v>33</v>
      </c>
      <c r="AX196" s="13" t="s">
        <v>72</v>
      </c>
      <c r="AY196" s="196" t="s">
        <v>152</v>
      </c>
    </row>
    <row r="197" s="13" customFormat="1">
      <c r="A197" s="13"/>
      <c r="B197" s="194"/>
      <c r="C197" s="13"/>
      <c r="D197" s="195" t="s">
        <v>162</v>
      </c>
      <c r="E197" s="196" t="s">
        <v>3</v>
      </c>
      <c r="F197" s="197" t="s">
        <v>265</v>
      </c>
      <c r="G197" s="13"/>
      <c r="H197" s="198">
        <v>272</v>
      </c>
      <c r="I197" s="199"/>
      <c r="J197" s="13"/>
      <c r="K197" s="13"/>
      <c r="L197" s="194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162</v>
      </c>
      <c r="AU197" s="196" t="s">
        <v>81</v>
      </c>
      <c r="AV197" s="13" t="s">
        <v>81</v>
      </c>
      <c r="AW197" s="13" t="s">
        <v>33</v>
      </c>
      <c r="AX197" s="13" t="s">
        <v>72</v>
      </c>
      <c r="AY197" s="196" t="s">
        <v>152</v>
      </c>
    </row>
    <row r="198" s="13" customFormat="1">
      <c r="A198" s="13"/>
      <c r="B198" s="194"/>
      <c r="C198" s="13"/>
      <c r="D198" s="195" t="s">
        <v>162</v>
      </c>
      <c r="E198" s="196" t="s">
        <v>3</v>
      </c>
      <c r="F198" s="197" t="s">
        <v>266</v>
      </c>
      <c r="G198" s="13"/>
      <c r="H198" s="198">
        <v>739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162</v>
      </c>
      <c r="AU198" s="196" t="s">
        <v>81</v>
      </c>
      <c r="AV198" s="13" t="s">
        <v>81</v>
      </c>
      <c r="AW198" s="13" t="s">
        <v>33</v>
      </c>
      <c r="AX198" s="13" t="s">
        <v>72</v>
      </c>
      <c r="AY198" s="196" t="s">
        <v>152</v>
      </c>
    </row>
    <row r="199" s="15" customFormat="1">
      <c r="A199" s="15"/>
      <c r="B199" s="210"/>
      <c r="C199" s="15"/>
      <c r="D199" s="195" t="s">
        <v>162</v>
      </c>
      <c r="E199" s="211" t="s">
        <v>3</v>
      </c>
      <c r="F199" s="212" t="s">
        <v>242</v>
      </c>
      <c r="G199" s="15"/>
      <c r="H199" s="213">
        <v>3940</v>
      </c>
      <c r="I199" s="214"/>
      <c r="J199" s="15"/>
      <c r="K199" s="15"/>
      <c r="L199" s="210"/>
      <c r="M199" s="215"/>
      <c r="N199" s="216"/>
      <c r="O199" s="216"/>
      <c r="P199" s="216"/>
      <c r="Q199" s="216"/>
      <c r="R199" s="216"/>
      <c r="S199" s="216"/>
      <c r="T199" s="21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1" t="s">
        <v>162</v>
      </c>
      <c r="AU199" s="211" t="s">
        <v>81</v>
      </c>
      <c r="AV199" s="15" t="s">
        <v>158</v>
      </c>
      <c r="AW199" s="15" t="s">
        <v>33</v>
      </c>
      <c r="AX199" s="15" t="s">
        <v>79</v>
      </c>
      <c r="AY199" s="211" t="s">
        <v>152</v>
      </c>
    </row>
    <row r="200" s="2" customFormat="1" ht="24.15" customHeight="1">
      <c r="A200" s="39"/>
      <c r="B200" s="174"/>
      <c r="C200" s="175" t="s">
        <v>284</v>
      </c>
      <c r="D200" s="175" t="s">
        <v>154</v>
      </c>
      <c r="E200" s="176" t="s">
        <v>285</v>
      </c>
      <c r="F200" s="177" t="s">
        <v>286</v>
      </c>
      <c r="G200" s="178" t="s">
        <v>157</v>
      </c>
      <c r="H200" s="179">
        <v>354600</v>
      </c>
      <c r="I200" s="180"/>
      <c r="J200" s="181">
        <f>ROUND(I200*H200,2)</f>
        <v>0</v>
      </c>
      <c r="K200" s="182"/>
      <c r="L200" s="40"/>
      <c r="M200" s="183" t="s">
        <v>3</v>
      </c>
      <c r="N200" s="184" t="s">
        <v>43</v>
      </c>
      <c r="O200" s="73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7" t="s">
        <v>158</v>
      </c>
      <c r="AT200" s="187" t="s">
        <v>154</v>
      </c>
      <c r="AU200" s="187" t="s">
        <v>81</v>
      </c>
      <c r="AY200" s="20" t="s">
        <v>152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20" t="s">
        <v>79</v>
      </c>
      <c r="BK200" s="188">
        <f>ROUND(I200*H200,2)</f>
        <v>0</v>
      </c>
      <c r="BL200" s="20" t="s">
        <v>158</v>
      </c>
      <c r="BM200" s="187" t="s">
        <v>287</v>
      </c>
    </row>
    <row r="201" s="2" customFormat="1">
      <c r="A201" s="39"/>
      <c r="B201" s="40"/>
      <c r="C201" s="39"/>
      <c r="D201" s="189" t="s">
        <v>160</v>
      </c>
      <c r="E201" s="39"/>
      <c r="F201" s="190" t="s">
        <v>288</v>
      </c>
      <c r="G201" s="39"/>
      <c r="H201" s="39"/>
      <c r="I201" s="191"/>
      <c r="J201" s="39"/>
      <c r="K201" s="39"/>
      <c r="L201" s="40"/>
      <c r="M201" s="192"/>
      <c r="N201" s="19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160</v>
      </c>
      <c r="AU201" s="20" t="s">
        <v>81</v>
      </c>
    </row>
    <row r="202" s="13" customFormat="1">
      <c r="A202" s="13"/>
      <c r="B202" s="194"/>
      <c r="C202" s="13"/>
      <c r="D202" s="195" t="s">
        <v>162</v>
      </c>
      <c r="E202" s="13"/>
      <c r="F202" s="197" t="s">
        <v>274</v>
      </c>
      <c r="G202" s="13"/>
      <c r="H202" s="198">
        <v>354600</v>
      </c>
      <c r="I202" s="199"/>
      <c r="J202" s="13"/>
      <c r="K202" s="13"/>
      <c r="L202" s="194"/>
      <c r="M202" s="200"/>
      <c r="N202" s="201"/>
      <c r="O202" s="201"/>
      <c r="P202" s="201"/>
      <c r="Q202" s="201"/>
      <c r="R202" s="201"/>
      <c r="S202" s="201"/>
      <c r="T202" s="20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162</v>
      </c>
      <c r="AU202" s="196" t="s">
        <v>81</v>
      </c>
      <c r="AV202" s="13" t="s">
        <v>81</v>
      </c>
      <c r="AW202" s="13" t="s">
        <v>4</v>
      </c>
      <c r="AX202" s="13" t="s">
        <v>79</v>
      </c>
      <c r="AY202" s="196" t="s">
        <v>152</v>
      </c>
    </row>
    <row r="203" s="2" customFormat="1" ht="24.15" customHeight="1">
      <c r="A203" s="39"/>
      <c r="B203" s="174"/>
      <c r="C203" s="175" t="s">
        <v>289</v>
      </c>
      <c r="D203" s="175" t="s">
        <v>154</v>
      </c>
      <c r="E203" s="176" t="s">
        <v>290</v>
      </c>
      <c r="F203" s="177" t="s">
        <v>291</v>
      </c>
      <c r="G203" s="178" t="s">
        <v>157</v>
      </c>
      <c r="H203" s="179">
        <v>3940</v>
      </c>
      <c r="I203" s="180"/>
      <c r="J203" s="181">
        <f>ROUND(I203*H203,2)</f>
        <v>0</v>
      </c>
      <c r="K203" s="182"/>
      <c r="L203" s="40"/>
      <c r="M203" s="183" t="s">
        <v>3</v>
      </c>
      <c r="N203" s="184" t="s">
        <v>43</v>
      </c>
      <c r="O203" s="73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7" t="s">
        <v>158</v>
      </c>
      <c r="AT203" s="187" t="s">
        <v>154</v>
      </c>
      <c r="AU203" s="187" t="s">
        <v>81</v>
      </c>
      <c r="AY203" s="20" t="s">
        <v>152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20" t="s">
        <v>79</v>
      </c>
      <c r="BK203" s="188">
        <f>ROUND(I203*H203,2)</f>
        <v>0</v>
      </c>
      <c r="BL203" s="20" t="s">
        <v>158</v>
      </c>
      <c r="BM203" s="187" t="s">
        <v>292</v>
      </c>
    </row>
    <row r="204" s="2" customFormat="1">
      <c r="A204" s="39"/>
      <c r="B204" s="40"/>
      <c r="C204" s="39"/>
      <c r="D204" s="189" t="s">
        <v>160</v>
      </c>
      <c r="E204" s="39"/>
      <c r="F204" s="190" t="s">
        <v>293</v>
      </c>
      <c r="G204" s="39"/>
      <c r="H204" s="39"/>
      <c r="I204" s="191"/>
      <c r="J204" s="39"/>
      <c r="K204" s="39"/>
      <c r="L204" s="40"/>
      <c r="M204" s="192"/>
      <c r="N204" s="19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160</v>
      </c>
      <c r="AU204" s="20" t="s">
        <v>81</v>
      </c>
    </row>
    <row r="205" s="2" customFormat="1" ht="33" customHeight="1">
      <c r="A205" s="39"/>
      <c r="B205" s="174"/>
      <c r="C205" s="175" t="s">
        <v>294</v>
      </c>
      <c r="D205" s="175" t="s">
        <v>154</v>
      </c>
      <c r="E205" s="176" t="s">
        <v>295</v>
      </c>
      <c r="F205" s="177" t="s">
        <v>296</v>
      </c>
      <c r="G205" s="178" t="s">
        <v>297</v>
      </c>
      <c r="H205" s="179">
        <v>90</v>
      </c>
      <c r="I205" s="180"/>
      <c r="J205" s="181">
        <f>ROUND(I205*H205,2)</f>
        <v>0</v>
      </c>
      <c r="K205" s="182"/>
      <c r="L205" s="40"/>
      <c r="M205" s="183" t="s">
        <v>3</v>
      </c>
      <c r="N205" s="184" t="s">
        <v>43</v>
      </c>
      <c r="O205" s="73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7" t="s">
        <v>158</v>
      </c>
      <c r="AT205" s="187" t="s">
        <v>154</v>
      </c>
      <c r="AU205" s="187" t="s">
        <v>81</v>
      </c>
      <c r="AY205" s="20" t="s">
        <v>152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0" t="s">
        <v>79</v>
      </c>
      <c r="BK205" s="188">
        <f>ROUND(I205*H205,2)</f>
        <v>0</v>
      </c>
      <c r="BL205" s="20" t="s">
        <v>158</v>
      </c>
      <c r="BM205" s="187" t="s">
        <v>298</v>
      </c>
    </row>
    <row r="206" s="2" customFormat="1">
      <c r="A206" s="39"/>
      <c r="B206" s="40"/>
      <c r="C206" s="39"/>
      <c r="D206" s="189" t="s">
        <v>160</v>
      </c>
      <c r="E206" s="39"/>
      <c r="F206" s="190" t="s">
        <v>299</v>
      </c>
      <c r="G206" s="39"/>
      <c r="H206" s="39"/>
      <c r="I206" s="191"/>
      <c r="J206" s="39"/>
      <c r="K206" s="39"/>
      <c r="L206" s="40"/>
      <c r="M206" s="192"/>
      <c r="N206" s="19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160</v>
      </c>
      <c r="AU206" s="20" t="s">
        <v>81</v>
      </c>
    </row>
    <row r="207" s="2" customFormat="1" ht="37.8" customHeight="1">
      <c r="A207" s="39"/>
      <c r="B207" s="174"/>
      <c r="C207" s="175" t="s">
        <v>300</v>
      </c>
      <c r="D207" s="175" t="s">
        <v>154</v>
      </c>
      <c r="E207" s="176" t="s">
        <v>301</v>
      </c>
      <c r="F207" s="177" t="s">
        <v>302</v>
      </c>
      <c r="G207" s="178" t="s">
        <v>157</v>
      </c>
      <c r="H207" s="179">
        <v>100</v>
      </c>
      <c r="I207" s="180"/>
      <c r="J207" s="181">
        <f>ROUND(I207*H207,2)</f>
        <v>0</v>
      </c>
      <c r="K207" s="182"/>
      <c r="L207" s="40"/>
      <c r="M207" s="183" t="s">
        <v>3</v>
      </c>
      <c r="N207" s="184" t="s">
        <v>43</v>
      </c>
      <c r="O207" s="73"/>
      <c r="P207" s="185">
        <f>O207*H207</f>
        <v>0</v>
      </c>
      <c r="Q207" s="185">
        <v>0.00012999999999999999</v>
      </c>
      <c r="R207" s="185">
        <f>Q207*H207</f>
        <v>0.012999999999999999</v>
      </c>
      <c r="S207" s="185">
        <v>0</v>
      </c>
      <c r="T207" s="18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87" t="s">
        <v>158</v>
      </c>
      <c r="AT207" s="187" t="s">
        <v>154</v>
      </c>
      <c r="AU207" s="187" t="s">
        <v>81</v>
      </c>
      <c r="AY207" s="20" t="s">
        <v>152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20" t="s">
        <v>79</v>
      </c>
      <c r="BK207" s="188">
        <f>ROUND(I207*H207,2)</f>
        <v>0</v>
      </c>
      <c r="BL207" s="20" t="s">
        <v>158</v>
      </c>
      <c r="BM207" s="187" t="s">
        <v>303</v>
      </c>
    </row>
    <row r="208" s="2" customFormat="1">
      <c r="A208" s="39"/>
      <c r="B208" s="40"/>
      <c r="C208" s="39"/>
      <c r="D208" s="189" t="s">
        <v>160</v>
      </c>
      <c r="E208" s="39"/>
      <c r="F208" s="190" t="s">
        <v>304</v>
      </c>
      <c r="G208" s="39"/>
      <c r="H208" s="39"/>
      <c r="I208" s="191"/>
      <c r="J208" s="39"/>
      <c r="K208" s="39"/>
      <c r="L208" s="40"/>
      <c r="M208" s="192"/>
      <c r="N208" s="193"/>
      <c r="O208" s="73"/>
      <c r="P208" s="73"/>
      <c r="Q208" s="73"/>
      <c r="R208" s="73"/>
      <c r="S208" s="73"/>
      <c r="T208" s="74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20" t="s">
        <v>160</v>
      </c>
      <c r="AU208" s="20" t="s">
        <v>81</v>
      </c>
    </row>
    <row r="209" s="2" customFormat="1" ht="24.15" customHeight="1">
      <c r="A209" s="39"/>
      <c r="B209" s="174"/>
      <c r="C209" s="175" t="s">
        <v>8</v>
      </c>
      <c r="D209" s="175" t="s">
        <v>154</v>
      </c>
      <c r="E209" s="176" t="s">
        <v>305</v>
      </c>
      <c r="F209" s="177" t="s">
        <v>306</v>
      </c>
      <c r="G209" s="178" t="s">
        <v>157</v>
      </c>
      <c r="H209" s="179">
        <v>116.22</v>
      </c>
      <c r="I209" s="180"/>
      <c r="J209" s="181">
        <f>ROUND(I209*H209,2)</f>
        <v>0</v>
      </c>
      <c r="K209" s="182"/>
      <c r="L209" s="40"/>
      <c r="M209" s="183" t="s">
        <v>3</v>
      </c>
      <c r="N209" s="184" t="s">
        <v>43</v>
      </c>
      <c r="O209" s="73"/>
      <c r="P209" s="185">
        <f>O209*H209</f>
        <v>0</v>
      </c>
      <c r="Q209" s="185">
        <v>0</v>
      </c>
      <c r="R209" s="185">
        <f>Q209*H209</f>
        <v>0</v>
      </c>
      <c r="S209" s="185">
        <v>0.014</v>
      </c>
      <c r="T209" s="186">
        <f>S209*H209</f>
        <v>1.6270800000000001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7" t="s">
        <v>158</v>
      </c>
      <c r="AT209" s="187" t="s">
        <v>154</v>
      </c>
      <c r="AU209" s="187" t="s">
        <v>81</v>
      </c>
      <c r="AY209" s="20" t="s">
        <v>152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79</v>
      </c>
      <c r="BK209" s="188">
        <f>ROUND(I209*H209,2)</f>
        <v>0</v>
      </c>
      <c r="BL209" s="20" t="s">
        <v>158</v>
      </c>
      <c r="BM209" s="187" t="s">
        <v>307</v>
      </c>
    </row>
    <row r="210" s="2" customFormat="1">
      <c r="A210" s="39"/>
      <c r="B210" s="40"/>
      <c r="C210" s="39"/>
      <c r="D210" s="189" t="s">
        <v>160</v>
      </c>
      <c r="E210" s="39"/>
      <c r="F210" s="190" t="s">
        <v>308</v>
      </c>
      <c r="G210" s="39"/>
      <c r="H210" s="39"/>
      <c r="I210" s="191"/>
      <c r="J210" s="39"/>
      <c r="K210" s="39"/>
      <c r="L210" s="40"/>
      <c r="M210" s="192"/>
      <c r="N210" s="19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160</v>
      </c>
      <c r="AU210" s="20" t="s">
        <v>81</v>
      </c>
    </row>
    <row r="211" s="13" customFormat="1">
      <c r="A211" s="13"/>
      <c r="B211" s="194"/>
      <c r="C211" s="13"/>
      <c r="D211" s="195" t="s">
        <v>162</v>
      </c>
      <c r="E211" s="196" t="s">
        <v>3</v>
      </c>
      <c r="F211" s="197" t="s">
        <v>212</v>
      </c>
      <c r="G211" s="13"/>
      <c r="H211" s="198">
        <v>2.5649999999999999</v>
      </c>
      <c r="I211" s="199"/>
      <c r="J211" s="13"/>
      <c r="K211" s="13"/>
      <c r="L211" s="194"/>
      <c r="M211" s="200"/>
      <c r="N211" s="201"/>
      <c r="O211" s="201"/>
      <c r="P211" s="201"/>
      <c r="Q211" s="201"/>
      <c r="R211" s="201"/>
      <c r="S211" s="201"/>
      <c r="T211" s="20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162</v>
      </c>
      <c r="AU211" s="196" t="s">
        <v>81</v>
      </c>
      <c r="AV211" s="13" t="s">
        <v>81</v>
      </c>
      <c r="AW211" s="13" t="s">
        <v>33</v>
      </c>
      <c r="AX211" s="13" t="s">
        <v>72</v>
      </c>
      <c r="AY211" s="196" t="s">
        <v>152</v>
      </c>
    </row>
    <row r="212" s="13" customFormat="1">
      <c r="A212" s="13"/>
      <c r="B212" s="194"/>
      <c r="C212" s="13"/>
      <c r="D212" s="195" t="s">
        <v>162</v>
      </c>
      <c r="E212" s="196" t="s">
        <v>3</v>
      </c>
      <c r="F212" s="197" t="s">
        <v>213</v>
      </c>
      <c r="G212" s="13"/>
      <c r="H212" s="198">
        <v>1.716</v>
      </c>
      <c r="I212" s="199"/>
      <c r="J212" s="13"/>
      <c r="K212" s="13"/>
      <c r="L212" s="194"/>
      <c r="M212" s="200"/>
      <c r="N212" s="201"/>
      <c r="O212" s="201"/>
      <c r="P212" s="201"/>
      <c r="Q212" s="201"/>
      <c r="R212" s="201"/>
      <c r="S212" s="201"/>
      <c r="T212" s="20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6" t="s">
        <v>162</v>
      </c>
      <c r="AU212" s="196" t="s">
        <v>81</v>
      </c>
      <c r="AV212" s="13" t="s">
        <v>81</v>
      </c>
      <c r="AW212" s="13" t="s">
        <v>33</v>
      </c>
      <c r="AX212" s="13" t="s">
        <v>72</v>
      </c>
      <c r="AY212" s="196" t="s">
        <v>152</v>
      </c>
    </row>
    <row r="213" s="13" customFormat="1">
      <c r="A213" s="13"/>
      <c r="B213" s="194"/>
      <c r="C213" s="13"/>
      <c r="D213" s="195" t="s">
        <v>162</v>
      </c>
      <c r="E213" s="196" t="s">
        <v>3</v>
      </c>
      <c r="F213" s="197" t="s">
        <v>214</v>
      </c>
      <c r="G213" s="13"/>
      <c r="H213" s="198">
        <v>1.843</v>
      </c>
      <c r="I213" s="199"/>
      <c r="J213" s="13"/>
      <c r="K213" s="13"/>
      <c r="L213" s="194"/>
      <c r="M213" s="200"/>
      <c r="N213" s="201"/>
      <c r="O213" s="201"/>
      <c r="P213" s="201"/>
      <c r="Q213" s="201"/>
      <c r="R213" s="201"/>
      <c r="S213" s="201"/>
      <c r="T213" s="20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6" t="s">
        <v>162</v>
      </c>
      <c r="AU213" s="196" t="s">
        <v>81</v>
      </c>
      <c r="AV213" s="13" t="s">
        <v>81</v>
      </c>
      <c r="AW213" s="13" t="s">
        <v>33</v>
      </c>
      <c r="AX213" s="13" t="s">
        <v>72</v>
      </c>
      <c r="AY213" s="196" t="s">
        <v>152</v>
      </c>
    </row>
    <row r="214" s="13" customFormat="1">
      <c r="A214" s="13"/>
      <c r="B214" s="194"/>
      <c r="C214" s="13"/>
      <c r="D214" s="195" t="s">
        <v>162</v>
      </c>
      <c r="E214" s="196" t="s">
        <v>3</v>
      </c>
      <c r="F214" s="197" t="s">
        <v>215</v>
      </c>
      <c r="G214" s="13"/>
      <c r="H214" s="198">
        <v>9.4619999999999997</v>
      </c>
      <c r="I214" s="199"/>
      <c r="J214" s="13"/>
      <c r="K214" s="13"/>
      <c r="L214" s="194"/>
      <c r="M214" s="200"/>
      <c r="N214" s="201"/>
      <c r="O214" s="201"/>
      <c r="P214" s="201"/>
      <c r="Q214" s="201"/>
      <c r="R214" s="201"/>
      <c r="S214" s="201"/>
      <c r="T214" s="20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6" t="s">
        <v>162</v>
      </c>
      <c r="AU214" s="196" t="s">
        <v>81</v>
      </c>
      <c r="AV214" s="13" t="s">
        <v>81</v>
      </c>
      <c r="AW214" s="13" t="s">
        <v>33</v>
      </c>
      <c r="AX214" s="13" t="s">
        <v>72</v>
      </c>
      <c r="AY214" s="196" t="s">
        <v>152</v>
      </c>
    </row>
    <row r="215" s="13" customFormat="1">
      <c r="A215" s="13"/>
      <c r="B215" s="194"/>
      <c r="C215" s="13"/>
      <c r="D215" s="195" t="s">
        <v>162</v>
      </c>
      <c r="E215" s="196" t="s">
        <v>3</v>
      </c>
      <c r="F215" s="197" t="s">
        <v>216</v>
      </c>
      <c r="G215" s="13"/>
      <c r="H215" s="198">
        <v>1.835</v>
      </c>
      <c r="I215" s="199"/>
      <c r="J215" s="13"/>
      <c r="K215" s="13"/>
      <c r="L215" s="194"/>
      <c r="M215" s="200"/>
      <c r="N215" s="201"/>
      <c r="O215" s="201"/>
      <c r="P215" s="201"/>
      <c r="Q215" s="201"/>
      <c r="R215" s="201"/>
      <c r="S215" s="201"/>
      <c r="T215" s="20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162</v>
      </c>
      <c r="AU215" s="196" t="s">
        <v>81</v>
      </c>
      <c r="AV215" s="13" t="s">
        <v>81</v>
      </c>
      <c r="AW215" s="13" t="s">
        <v>33</v>
      </c>
      <c r="AX215" s="13" t="s">
        <v>72</v>
      </c>
      <c r="AY215" s="196" t="s">
        <v>152</v>
      </c>
    </row>
    <row r="216" s="13" customFormat="1">
      <c r="A216" s="13"/>
      <c r="B216" s="194"/>
      <c r="C216" s="13"/>
      <c r="D216" s="195" t="s">
        <v>162</v>
      </c>
      <c r="E216" s="196" t="s">
        <v>3</v>
      </c>
      <c r="F216" s="197" t="s">
        <v>217</v>
      </c>
      <c r="G216" s="13"/>
      <c r="H216" s="198">
        <v>1.2769999999999999</v>
      </c>
      <c r="I216" s="199"/>
      <c r="J216" s="13"/>
      <c r="K216" s="13"/>
      <c r="L216" s="194"/>
      <c r="M216" s="200"/>
      <c r="N216" s="201"/>
      <c r="O216" s="201"/>
      <c r="P216" s="201"/>
      <c r="Q216" s="201"/>
      <c r="R216" s="201"/>
      <c r="S216" s="201"/>
      <c r="T216" s="20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162</v>
      </c>
      <c r="AU216" s="196" t="s">
        <v>81</v>
      </c>
      <c r="AV216" s="13" t="s">
        <v>81</v>
      </c>
      <c r="AW216" s="13" t="s">
        <v>33</v>
      </c>
      <c r="AX216" s="13" t="s">
        <v>72</v>
      </c>
      <c r="AY216" s="196" t="s">
        <v>152</v>
      </c>
    </row>
    <row r="217" s="13" customFormat="1">
      <c r="A217" s="13"/>
      <c r="B217" s="194"/>
      <c r="C217" s="13"/>
      <c r="D217" s="195" t="s">
        <v>162</v>
      </c>
      <c r="E217" s="196" t="s">
        <v>3</v>
      </c>
      <c r="F217" s="197" t="s">
        <v>218</v>
      </c>
      <c r="G217" s="13"/>
      <c r="H217" s="198">
        <v>1.96</v>
      </c>
      <c r="I217" s="199"/>
      <c r="J217" s="13"/>
      <c r="K217" s="13"/>
      <c r="L217" s="194"/>
      <c r="M217" s="200"/>
      <c r="N217" s="201"/>
      <c r="O217" s="201"/>
      <c r="P217" s="201"/>
      <c r="Q217" s="201"/>
      <c r="R217" s="201"/>
      <c r="S217" s="201"/>
      <c r="T217" s="20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162</v>
      </c>
      <c r="AU217" s="196" t="s">
        <v>81</v>
      </c>
      <c r="AV217" s="13" t="s">
        <v>81</v>
      </c>
      <c r="AW217" s="13" t="s">
        <v>33</v>
      </c>
      <c r="AX217" s="13" t="s">
        <v>72</v>
      </c>
      <c r="AY217" s="196" t="s">
        <v>152</v>
      </c>
    </row>
    <row r="218" s="13" customFormat="1">
      <c r="A218" s="13"/>
      <c r="B218" s="194"/>
      <c r="C218" s="13"/>
      <c r="D218" s="195" t="s">
        <v>162</v>
      </c>
      <c r="E218" s="196" t="s">
        <v>3</v>
      </c>
      <c r="F218" s="197" t="s">
        <v>219</v>
      </c>
      <c r="G218" s="13"/>
      <c r="H218" s="198">
        <v>1.7609999999999999</v>
      </c>
      <c r="I218" s="199"/>
      <c r="J218" s="13"/>
      <c r="K218" s="13"/>
      <c r="L218" s="194"/>
      <c r="M218" s="200"/>
      <c r="N218" s="201"/>
      <c r="O218" s="201"/>
      <c r="P218" s="201"/>
      <c r="Q218" s="201"/>
      <c r="R218" s="201"/>
      <c r="S218" s="201"/>
      <c r="T218" s="20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6" t="s">
        <v>162</v>
      </c>
      <c r="AU218" s="196" t="s">
        <v>81</v>
      </c>
      <c r="AV218" s="13" t="s">
        <v>81</v>
      </c>
      <c r="AW218" s="13" t="s">
        <v>33</v>
      </c>
      <c r="AX218" s="13" t="s">
        <v>72</v>
      </c>
      <c r="AY218" s="196" t="s">
        <v>152</v>
      </c>
    </row>
    <row r="219" s="13" customFormat="1">
      <c r="A219" s="13"/>
      <c r="B219" s="194"/>
      <c r="C219" s="13"/>
      <c r="D219" s="195" t="s">
        <v>162</v>
      </c>
      <c r="E219" s="196" t="s">
        <v>3</v>
      </c>
      <c r="F219" s="197" t="s">
        <v>220</v>
      </c>
      <c r="G219" s="13"/>
      <c r="H219" s="198">
        <v>4.7199999999999998</v>
      </c>
      <c r="I219" s="199"/>
      <c r="J219" s="13"/>
      <c r="K219" s="13"/>
      <c r="L219" s="194"/>
      <c r="M219" s="200"/>
      <c r="N219" s="201"/>
      <c r="O219" s="201"/>
      <c r="P219" s="201"/>
      <c r="Q219" s="201"/>
      <c r="R219" s="201"/>
      <c r="S219" s="201"/>
      <c r="T219" s="20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6" t="s">
        <v>162</v>
      </c>
      <c r="AU219" s="196" t="s">
        <v>81</v>
      </c>
      <c r="AV219" s="13" t="s">
        <v>81</v>
      </c>
      <c r="AW219" s="13" t="s">
        <v>33</v>
      </c>
      <c r="AX219" s="13" t="s">
        <v>72</v>
      </c>
      <c r="AY219" s="196" t="s">
        <v>152</v>
      </c>
    </row>
    <row r="220" s="13" customFormat="1">
      <c r="A220" s="13"/>
      <c r="B220" s="194"/>
      <c r="C220" s="13"/>
      <c r="D220" s="195" t="s">
        <v>162</v>
      </c>
      <c r="E220" s="196" t="s">
        <v>3</v>
      </c>
      <c r="F220" s="197" t="s">
        <v>221</v>
      </c>
      <c r="G220" s="13"/>
      <c r="H220" s="198">
        <v>3.9199999999999999</v>
      </c>
      <c r="I220" s="199"/>
      <c r="J220" s="13"/>
      <c r="K220" s="13"/>
      <c r="L220" s="194"/>
      <c r="M220" s="200"/>
      <c r="N220" s="201"/>
      <c r="O220" s="201"/>
      <c r="P220" s="201"/>
      <c r="Q220" s="201"/>
      <c r="R220" s="201"/>
      <c r="S220" s="201"/>
      <c r="T220" s="20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162</v>
      </c>
      <c r="AU220" s="196" t="s">
        <v>81</v>
      </c>
      <c r="AV220" s="13" t="s">
        <v>81</v>
      </c>
      <c r="AW220" s="13" t="s">
        <v>33</v>
      </c>
      <c r="AX220" s="13" t="s">
        <v>72</v>
      </c>
      <c r="AY220" s="196" t="s">
        <v>152</v>
      </c>
    </row>
    <row r="221" s="13" customFormat="1">
      <c r="A221" s="13"/>
      <c r="B221" s="194"/>
      <c r="C221" s="13"/>
      <c r="D221" s="195" t="s">
        <v>162</v>
      </c>
      <c r="E221" s="196" t="s">
        <v>3</v>
      </c>
      <c r="F221" s="197" t="s">
        <v>222</v>
      </c>
      <c r="G221" s="13"/>
      <c r="H221" s="198">
        <v>3.52</v>
      </c>
      <c r="I221" s="199"/>
      <c r="J221" s="13"/>
      <c r="K221" s="13"/>
      <c r="L221" s="194"/>
      <c r="M221" s="200"/>
      <c r="N221" s="201"/>
      <c r="O221" s="201"/>
      <c r="P221" s="201"/>
      <c r="Q221" s="201"/>
      <c r="R221" s="201"/>
      <c r="S221" s="201"/>
      <c r="T221" s="20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6" t="s">
        <v>162</v>
      </c>
      <c r="AU221" s="196" t="s">
        <v>81</v>
      </c>
      <c r="AV221" s="13" t="s">
        <v>81</v>
      </c>
      <c r="AW221" s="13" t="s">
        <v>33</v>
      </c>
      <c r="AX221" s="13" t="s">
        <v>72</v>
      </c>
      <c r="AY221" s="196" t="s">
        <v>152</v>
      </c>
    </row>
    <row r="222" s="13" customFormat="1">
      <c r="A222" s="13"/>
      <c r="B222" s="194"/>
      <c r="C222" s="13"/>
      <c r="D222" s="195" t="s">
        <v>162</v>
      </c>
      <c r="E222" s="196" t="s">
        <v>3</v>
      </c>
      <c r="F222" s="197" t="s">
        <v>223</v>
      </c>
      <c r="G222" s="13"/>
      <c r="H222" s="198">
        <v>1.7470000000000001</v>
      </c>
      <c r="I222" s="199"/>
      <c r="J222" s="13"/>
      <c r="K222" s="13"/>
      <c r="L222" s="194"/>
      <c r="M222" s="200"/>
      <c r="N222" s="201"/>
      <c r="O222" s="201"/>
      <c r="P222" s="201"/>
      <c r="Q222" s="201"/>
      <c r="R222" s="201"/>
      <c r="S222" s="201"/>
      <c r="T222" s="20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6" t="s">
        <v>162</v>
      </c>
      <c r="AU222" s="196" t="s">
        <v>81</v>
      </c>
      <c r="AV222" s="13" t="s">
        <v>81</v>
      </c>
      <c r="AW222" s="13" t="s">
        <v>33</v>
      </c>
      <c r="AX222" s="13" t="s">
        <v>72</v>
      </c>
      <c r="AY222" s="196" t="s">
        <v>152</v>
      </c>
    </row>
    <row r="223" s="13" customFormat="1">
      <c r="A223" s="13"/>
      <c r="B223" s="194"/>
      <c r="C223" s="13"/>
      <c r="D223" s="195" t="s">
        <v>162</v>
      </c>
      <c r="E223" s="196" t="s">
        <v>3</v>
      </c>
      <c r="F223" s="197" t="s">
        <v>224</v>
      </c>
      <c r="G223" s="13"/>
      <c r="H223" s="198">
        <v>22.492999999999999</v>
      </c>
      <c r="I223" s="199"/>
      <c r="J223" s="13"/>
      <c r="K223" s="13"/>
      <c r="L223" s="194"/>
      <c r="M223" s="200"/>
      <c r="N223" s="201"/>
      <c r="O223" s="201"/>
      <c r="P223" s="201"/>
      <c r="Q223" s="201"/>
      <c r="R223" s="201"/>
      <c r="S223" s="201"/>
      <c r="T223" s="20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6" t="s">
        <v>162</v>
      </c>
      <c r="AU223" s="196" t="s">
        <v>81</v>
      </c>
      <c r="AV223" s="13" t="s">
        <v>81</v>
      </c>
      <c r="AW223" s="13" t="s">
        <v>33</v>
      </c>
      <c r="AX223" s="13" t="s">
        <v>72</v>
      </c>
      <c r="AY223" s="196" t="s">
        <v>152</v>
      </c>
    </row>
    <row r="224" s="13" customFormat="1">
      <c r="A224" s="13"/>
      <c r="B224" s="194"/>
      <c r="C224" s="13"/>
      <c r="D224" s="195" t="s">
        <v>162</v>
      </c>
      <c r="E224" s="196" t="s">
        <v>3</v>
      </c>
      <c r="F224" s="197" t="s">
        <v>225</v>
      </c>
      <c r="G224" s="13"/>
      <c r="H224" s="198">
        <v>2.5600000000000001</v>
      </c>
      <c r="I224" s="199"/>
      <c r="J224" s="13"/>
      <c r="K224" s="13"/>
      <c r="L224" s="194"/>
      <c r="M224" s="200"/>
      <c r="N224" s="201"/>
      <c r="O224" s="201"/>
      <c r="P224" s="201"/>
      <c r="Q224" s="201"/>
      <c r="R224" s="201"/>
      <c r="S224" s="201"/>
      <c r="T224" s="20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6" t="s">
        <v>162</v>
      </c>
      <c r="AU224" s="196" t="s">
        <v>81</v>
      </c>
      <c r="AV224" s="13" t="s">
        <v>81</v>
      </c>
      <c r="AW224" s="13" t="s">
        <v>33</v>
      </c>
      <c r="AX224" s="13" t="s">
        <v>72</v>
      </c>
      <c r="AY224" s="196" t="s">
        <v>152</v>
      </c>
    </row>
    <row r="225" s="13" customFormat="1">
      <c r="A225" s="13"/>
      <c r="B225" s="194"/>
      <c r="C225" s="13"/>
      <c r="D225" s="195" t="s">
        <v>162</v>
      </c>
      <c r="E225" s="196" t="s">
        <v>3</v>
      </c>
      <c r="F225" s="197" t="s">
        <v>226</v>
      </c>
      <c r="G225" s="13"/>
      <c r="H225" s="198">
        <v>3.52</v>
      </c>
      <c r="I225" s="199"/>
      <c r="J225" s="13"/>
      <c r="K225" s="13"/>
      <c r="L225" s="194"/>
      <c r="M225" s="200"/>
      <c r="N225" s="201"/>
      <c r="O225" s="201"/>
      <c r="P225" s="201"/>
      <c r="Q225" s="201"/>
      <c r="R225" s="201"/>
      <c r="S225" s="201"/>
      <c r="T225" s="20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162</v>
      </c>
      <c r="AU225" s="196" t="s">
        <v>81</v>
      </c>
      <c r="AV225" s="13" t="s">
        <v>81</v>
      </c>
      <c r="AW225" s="13" t="s">
        <v>33</v>
      </c>
      <c r="AX225" s="13" t="s">
        <v>72</v>
      </c>
      <c r="AY225" s="196" t="s">
        <v>152</v>
      </c>
    </row>
    <row r="226" s="13" customFormat="1">
      <c r="A226" s="13"/>
      <c r="B226" s="194"/>
      <c r="C226" s="13"/>
      <c r="D226" s="195" t="s">
        <v>162</v>
      </c>
      <c r="E226" s="196" t="s">
        <v>3</v>
      </c>
      <c r="F226" s="197" t="s">
        <v>227</v>
      </c>
      <c r="G226" s="13"/>
      <c r="H226" s="198">
        <v>2.3199999999999998</v>
      </c>
      <c r="I226" s="199"/>
      <c r="J226" s="13"/>
      <c r="K226" s="13"/>
      <c r="L226" s="194"/>
      <c r="M226" s="200"/>
      <c r="N226" s="201"/>
      <c r="O226" s="201"/>
      <c r="P226" s="201"/>
      <c r="Q226" s="201"/>
      <c r="R226" s="201"/>
      <c r="S226" s="201"/>
      <c r="T226" s="20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162</v>
      </c>
      <c r="AU226" s="196" t="s">
        <v>81</v>
      </c>
      <c r="AV226" s="13" t="s">
        <v>81</v>
      </c>
      <c r="AW226" s="13" t="s">
        <v>33</v>
      </c>
      <c r="AX226" s="13" t="s">
        <v>72</v>
      </c>
      <c r="AY226" s="196" t="s">
        <v>152</v>
      </c>
    </row>
    <row r="227" s="13" customFormat="1">
      <c r="A227" s="13"/>
      <c r="B227" s="194"/>
      <c r="C227" s="13"/>
      <c r="D227" s="195" t="s">
        <v>162</v>
      </c>
      <c r="E227" s="196" t="s">
        <v>3</v>
      </c>
      <c r="F227" s="197" t="s">
        <v>228</v>
      </c>
      <c r="G227" s="13"/>
      <c r="H227" s="198">
        <v>1.6319999999999999</v>
      </c>
      <c r="I227" s="199"/>
      <c r="J227" s="13"/>
      <c r="K227" s="13"/>
      <c r="L227" s="194"/>
      <c r="M227" s="200"/>
      <c r="N227" s="201"/>
      <c r="O227" s="201"/>
      <c r="P227" s="201"/>
      <c r="Q227" s="201"/>
      <c r="R227" s="201"/>
      <c r="S227" s="201"/>
      <c r="T227" s="20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162</v>
      </c>
      <c r="AU227" s="196" t="s">
        <v>81</v>
      </c>
      <c r="AV227" s="13" t="s">
        <v>81</v>
      </c>
      <c r="AW227" s="13" t="s">
        <v>33</v>
      </c>
      <c r="AX227" s="13" t="s">
        <v>72</v>
      </c>
      <c r="AY227" s="196" t="s">
        <v>152</v>
      </c>
    </row>
    <row r="228" s="13" customFormat="1">
      <c r="A228" s="13"/>
      <c r="B228" s="194"/>
      <c r="C228" s="13"/>
      <c r="D228" s="195" t="s">
        <v>162</v>
      </c>
      <c r="E228" s="196" t="s">
        <v>3</v>
      </c>
      <c r="F228" s="197" t="s">
        <v>229</v>
      </c>
      <c r="G228" s="13"/>
      <c r="H228" s="198">
        <v>2.6600000000000001</v>
      </c>
      <c r="I228" s="199"/>
      <c r="J228" s="13"/>
      <c r="K228" s="13"/>
      <c r="L228" s="194"/>
      <c r="M228" s="200"/>
      <c r="N228" s="201"/>
      <c r="O228" s="201"/>
      <c r="P228" s="201"/>
      <c r="Q228" s="201"/>
      <c r="R228" s="201"/>
      <c r="S228" s="201"/>
      <c r="T228" s="20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6" t="s">
        <v>162</v>
      </c>
      <c r="AU228" s="196" t="s">
        <v>81</v>
      </c>
      <c r="AV228" s="13" t="s">
        <v>81</v>
      </c>
      <c r="AW228" s="13" t="s">
        <v>33</v>
      </c>
      <c r="AX228" s="13" t="s">
        <v>72</v>
      </c>
      <c r="AY228" s="196" t="s">
        <v>152</v>
      </c>
    </row>
    <row r="229" s="13" customFormat="1">
      <c r="A229" s="13"/>
      <c r="B229" s="194"/>
      <c r="C229" s="13"/>
      <c r="D229" s="195" t="s">
        <v>162</v>
      </c>
      <c r="E229" s="196" t="s">
        <v>3</v>
      </c>
      <c r="F229" s="197" t="s">
        <v>230</v>
      </c>
      <c r="G229" s="13"/>
      <c r="H229" s="198">
        <v>3.8399999999999999</v>
      </c>
      <c r="I229" s="199"/>
      <c r="J229" s="13"/>
      <c r="K229" s="13"/>
      <c r="L229" s="194"/>
      <c r="M229" s="200"/>
      <c r="N229" s="201"/>
      <c r="O229" s="201"/>
      <c r="P229" s="201"/>
      <c r="Q229" s="201"/>
      <c r="R229" s="201"/>
      <c r="S229" s="201"/>
      <c r="T229" s="20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162</v>
      </c>
      <c r="AU229" s="196" t="s">
        <v>81</v>
      </c>
      <c r="AV229" s="13" t="s">
        <v>81</v>
      </c>
      <c r="AW229" s="13" t="s">
        <v>33</v>
      </c>
      <c r="AX229" s="13" t="s">
        <v>72</v>
      </c>
      <c r="AY229" s="196" t="s">
        <v>152</v>
      </c>
    </row>
    <row r="230" s="13" customFormat="1">
      <c r="A230" s="13"/>
      <c r="B230" s="194"/>
      <c r="C230" s="13"/>
      <c r="D230" s="195" t="s">
        <v>162</v>
      </c>
      <c r="E230" s="196" t="s">
        <v>3</v>
      </c>
      <c r="F230" s="197" t="s">
        <v>231</v>
      </c>
      <c r="G230" s="13"/>
      <c r="H230" s="198">
        <v>3.0720000000000001</v>
      </c>
      <c r="I230" s="199"/>
      <c r="J230" s="13"/>
      <c r="K230" s="13"/>
      <c r="L230" s="194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162</v>
      </c>
      <c r="AU230" s="196" t="s">
        <v>81</v>
      </c>
      <c r="AV230" s="13" t="s">
        <v>81</v>
      </c>
      <c r="AW230" s="13" t="s">
        <v>33</v>
      </c>
      <c r="AX230" s="13" t="s">
        <v>72</v>
      </c>
      <c r="AY230" s="196" t="s">
        <v>152</v>
      </c>
    </row>
    <row r="231" s="13" customFormat="1">
      <c r="A231" s="13"/>
      <c r="B231" s="194"/>
      <c r="C231" s="13"/>
      <c r="D231" s="195" t="s">
        <v>162</v>
      </c>
      <c r="E231" s="196" t="s">
        <v>3</v>
      </c>
      <c r="F231" s="197" t="s">
        <v>232</v>
      </c>
      <c r="G231" s="13"/>
      <c r="H231" s="198">
        <v>4.6619999999999999</v>
      </c>
      <c r="I231" s="199"/>
      <c r="J231" s="13"/>
      <c r="K231" s="13"/>
      <c r="L231" s="194"/>
      <c r="M231" s="200"/>
      <c r="N231" s="201"/>
      <c r="O231" s="201"/>
      <c r="P231" s="201"/>
      <c r="Q231" s="201"/>
      <c r="R231" s="201"/>
      <c r="S231" s="201"/>
      <c r="T231" s="20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162</v>
      </c>
      <c r="AU231" s="196" t="s">
        <v>81</v>
      </c>
      <c r="AV231" s="13" t="s">
        <v>81</v>
      </c>
      <c r="AW231" s="13" t="s">
        <v>33</v>
      </c>
      <c r="AX231" s="13" t="s">
        <v>72</v>
      </c>
      <c r="AY231" s="196" t="s">
        <v>152</v>
      </c>
    </row>
    <row r="232" s="13" customFormat="1">
      <c r="A232" s="13"/>
      <c r="B232" s="194"/>
      <c r="C232" s="13"/>
      <c r="D232" s="195" t="s">
        <v>162</v>
      </c>
      <c r="E232" s="196" t="s">
        <v>3</v>
      </c>
      <c r="F232" s="197" t="s">
        <v>233</v>
      </c>
      <c r="G232" s="13"/>
      <c r="H232" s="198">
        <v>6.7619999999999996</v>
      </c>
      <c r="I232" s="199"/>
      <c r="J232" s="13"/>
      <c r="K232" s="13"/>
      <c r="L232" s="194"/>
      <c r="M232" s="200"/>
      <c r="N232" s="201"/>
      <c r="O232" s="201"/>
      <c r="P232" s="201"/>
      <c r="Q232" s="201"/>
      <c r="R232" s="201"/>
      <c r="S232" s="201"/>
      <c r="T232" s="20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6" t="s">
        <v>162</v>
      </c>
      <c r="AU232" s="196" t="s">
        <v>81</v>
      </c>
      <c r="AV232" s="13" t="s">
        <v>81</v>
      </c>
      <c r="AW232" s="13" t="s">
        <v>33</v>
      </c>
      <c r="AX232" s="13" t="s">
        <v>72</v>
      </c>
      <c r="AY232" s="196" t="s">
        <v>152</v>
      </c>
    </row>
    <row r="233" s="13" customFormat="1">
      <c r="A233" s="13"/>
      <c r="B233" s="194"/>
      <c r="C233" s="13"/>
      <c r="D233" s="195" t="s">
        <v>162</v>
      </c>
      <c r="E233" s="196" t="s">
        <v>3</v>
      </c>
      <c r="F233" s="197" t="s">
        <v>232</v>
      </c>
      <c r="G233" s="13"/>
      <c r="H233" s="198">
        <v>4.6619999999999999</v>
      </c>
      <c r="I233" s="199"/>
      <c r="J233" s="13"/>
      <c r="K233" s="13"/>
      <c r="L233" s="194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162</v>
      </c>
      <c r="AU233" s="196" t="s">
        <v>81</v>
      </c>
      <c r="AV233" s="13" t="s">
        <v>81</v>
      </c>
      <c r="AW233" s="13" t="s">
        <v>33</v>
      </c>
      <c r="AX233" s="13" t="s">
        <v>72</v>
      </c>
      <c r="AY233" s="196" t="s">
        <v>152</v>
      </c>
    </row>
    <row r="234" s="13" customFormat="1">
      <c r="A234" s="13"/>
      <c r="B234" s="194"/>
      <c r="C234" s="13"/>
      <c r="D234" s="195" t="s">
        <v>162</v>
      </c>
      <c r="E234" s="196" t="s">
        <v>3</v>
      </c>
      <c r="F234" s="197" t="s">
        <v>234</v>
      </c>
      <c r="G234" s="13"/>
      <c r="H234" s="198">
        <v>0.20000000000000001</v>
      </c>
      <c r="I234" s="199"/>
      <c r="J234" s="13"/>
      <c r="K234" s="13"/>
      <c r="L234" s="194"/>
      <c r="M234" s="200"/>
      <c r="N234" s="201"/>
      <c r="O234" s="201"/>
      <c r="P234" s="201"/>
      <c r="Q234" s="201"/>
      <c r="R234" s="201"/>
      <c r="S234" s="201"/>
      <c r="T234" s="20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162</v>
      </c>
      <c r="AU234" s="196" t="s">
        <v>81</v>
      </c>
      <c r="AV234" s="13" t="s">
        <v>81</v>
      </c>
      <c r="AW234" s="13" t="s">
        <v>33</v>
      </c>
      <c r="AX234" s="13" t="s">
        <v>72</v>
      </c>
      <c r="AY234" s="196" t="s">
        <v>152</v>
      </c>
    </row>
    <row r="235" s="13" customFormat="1">
      <c r="A235" s="13"/>
      <c r="B235" s="194"/>
      <c r="C235" s="13"/>
      <c r="D235" s="195" t="s">
        <v>162</v>
      </c>
      <c r="E235" s="196" t="s">
        <v>3</v>
      </c>
      <c r="F235" s="197" t="s">
        <v>235</v>
      </c>
      <c r="G235" s="13"/>
      <c r="H235" s="198">
        <v>1.446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162</v>
      </c>
      <c r="AU235" s="196" t="s">
        <v>81</v>
      </c>
      <c r="AV235" s="13" t="s">
        <v>81</v>
      </c>
      <c r="AW235" s="13" t="s">
        <v>33</v>
      </c>
      <c r="AX235" s="13" t="s">
        <v>72</v>
      </c>
      <c r="AY235" s="196" t="s">
        <v>152</v>
      </c>
    </row>
    <row r="236" s="13" customFormat="1">
      <c r="A236" s="13"/>
      <c r="B236" s="194"/>
      <c r="C236" s="13"/>
      <c r="D236" s="195" t="s">
        <v>162</v>
      </c>
      <c r="E236" s="196" t="s">
        <v>3</v>
      </c>
      <c r="F236" s="197" t="s">
        <v>236</v>
      </c>
      <c r="G236" s="13"/>
      <c r="H236" s="198">
        <v>1.825</v>
      </c>
      <c r="I236" s="199"/>
      <c r="J236" s="13"/>
      <c r="K236" s="13"/>
      <c r="L236" s="194"/>
      <c r="M236" s="200"/>
      <c r="N236" s="201"/>
      <c r="O236" s="201"/>
      <c r="P236" s="201"/>
      <c r="Q236" s="201"/>
      <c r="R236" s="201"/>
      <c r="S236" s="201"/>
      <c r="T236" s="20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6" t="s">
        <v>162</v>
      </c>
      <c r="AU236" s="196" t="s">
        <v>81</v>
      </c>
      <c r="AV236" s="13" t="s">
        <v>81</v>
      </c>
      <c r="AW236" s="13" t="s">
        <v>33</v>
      </c>
      <c r="AX236" s="13" t="s">
        <v>72</v>
      </c>
      <c r="AY236" s="196" t="s">
        <v>152</v>
      </c>
    </row>
    <row r="237" s="13" customFormat="1">
      <c r="A237" s="13"/>
      <c r="B237" s="194"/>
      <c r="C237" s="13"/>
      <c r="D237" s="195" t="s">
        <v>162</v>
      </c>
      <c r="E237" s="196" t="s">
        <v>3</v>
      </c>
      <c r="F237" s="197" t="s">
        <v>237</v>
      </c>
      <c r="G237" s="13"/>
      <c r="H237" s="198">
        <v>1.9319999999999999</v>
      </c>
      <c r="I237" s="199"/>
      <c r="J237" s="13"/>
      <c r="K237" s="13"/>
      <c r="L237" s="194"/>
      <c r="M237" s="200"/>
      <c r="N237" s="201"/>
      <c r="O237" s="201"/>
      <c r="P237" s="201"/>
      <c r="Q237" s="201"/>
      <c r="R237" s="201"/>
      <c r="S237" s="201"/>
      <c r="T237" s="20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6" t="s">
        <v>162</v>
      </c>
      <c r="AU237" s="196" t="s">
        <v>81</v>
      </c>
      <c r="AV237" s="13" t="s">
        <v>81</v>
      </c>
      <c r="AW237" s="13" t="s">
        <v>33</v>
      </c>
      <c r="AX237" s="13" t="s">
        <v>72</v>
      </c>
      <c r="AY237" s="196" t="s">
        <v>152</v>
      </c>
    </row>
    <row r="238" s="13" customFormat="1">
      <c r="A238" s="13"/>
      <c r="B238" s="194"/>
      <c r="C238" s="13"/>
      <c r="D238" s="195" t="s">
        <v>162</v>
      </c>
      <c r="E238" s="196" t="s">
        <v>3</v>
      </c>
      <c r="F238" s="197" t="s">
        <v>238</v>
      </c>
      <c r="G238" s="13"/>
      <c r="H238" s="198">
        <v>3.6120000000000001</v>
      </c>
      <c r="I238" s="199"/>
      <c r="J238" s="13"/>
      <c r="K238" s="13"/>
      <c r="L238" s="194"/>
      <c r="M238" s="200"/>
      <c r="N238" s="201"/>
      <c r="O238" s="201"/>
      <c r="P238" s="201"/>
      <c r="Q238" s="201"/>
      <c r="R238" s="201"/>
      <c r="S238" s="201"/>
      <c r="T238" s="20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6" t="s">
        <v>162</v>
      </c>
      <c r="AU238" s="196" t="s">
        <v>81</v>
      </c>
      <c r="AV238" s="13" t="s">
        <v>81</v>
      </c>
      <c r="AW238" s="13" t="s">
        <v>33</v>
      </c>
      <c r="AX238" s="13" t="s">
        <v>72</v>
      </c>
      <c r="AY238" s="196" t="s">
        <v>152</v>
      </c>
    </row>
    <row r="239" s="13" customFormat="1">
      <c r="A239" s="13"/>
      <c r="B239" s="194"/>
      <c r="C239" s="13"/>
      <c r="D239" s="195" t="s">
        <v>162</v>
      </c>
      <c r="E239" s="196" t="s">
        <v>3</v>
      </c>
      <c r="F239" s="197" t="s">
        <v>239</v>
      </c>
      <c r="G239" s="13"/>
      <c r="H239" s="198">
        <v>8.0920000000000005</v>
      </c>
      <c r="I239" s="199"/>
      <c r="J239" s="13"/>
      <c r="K239" s="13"/>
      <c r="L239" s="194"/>
      <c r="M239" s="200"/>
      <c r="N239" s="201"/>
      <c r="O239" s="201"/>
      <c r="P239" s="201"/>
      <c r="Q239" s="201"/>
      <c r="R239" s="201"/>
      <c r="S239" s="201"/>
      <c r="T239" s="20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162</v>
      </c>
      <c r="AU239" s="196" t="s">
        <v>81</v>
      </c>
      <c r="AV239" s="13" t="s">
        <v>81</v>
      </c>
      <c r="AW239" s="13" t="s">
        <v>33</v>
      </c>
      <c r="AX239" s="13" t="s">
        <v>72</v>
      </c>
      <c r="AY239" s="196" t="s">
        <v>152</v>
      </c>
    </row>
    <row r="240" s="13" customFormat="1">
      <c r="A240" s="13"/>
      <c r="B240" s="194"/>
      <c r="C240" s="13"/>
      <c r="D240" s="195" t="s">
        <v>162</v>
      </c>
      <c r="E240" s="196" t="s">
        <v>3</v>
      </c>
      <c r="F240" s="197" t="s">
        <v>240</v>
      </c>
      <c r="G240" s="13"/>
      <c r="H240" s="198">
        <v>2.2320000000000002</v>
      </c>
      <c r="I240" s="199"/>
      <c r="J240" s="13"/>
      <c r="K240" s="13"/>
      <c r="L240" s="194"/>
      <c r="M240" s="200"/>
      <c r="N240" s="201"/>
      <c r="O240" s="201"/>
      <c r="P240" s="201"/>
      <c r="Q240" s="201"/>
      <c r="R240" s="201"/>
      <c r="S240" s="201"/>
      <c r="T240" s="20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6" t="s">
        <v>162</v>
      </c>
      <c r="AU240" s="196" t="s">
        <v>81</v>
      </c>
      <c r="AV240" s="13" t="s">
        <v>81</v>
      </c>
      <c r="AW240" s="13" t="s">
        <v>33</v>
      </c>
      <c r="AX240" s="13" t="s">
        <v>72</v>
      </c>
      <c r="AY240" s="196" t="s">
        <v>152</v>
      </c>
    </row>
    <row r="241" s="13" customFormat="1">
      <c r="A241" s="13"/>
      <c r="B241" s="194"/>
      <c r="C241" s="13"/>
      <c r="D241" s="195" t="s">
        <v>162</v>
      </c>
      <c r="E241" s="196" t="s">
        <v>3</v>
      </c>
      <c r="F241" s="197" t="s">
        <v>241</v>
      </c>
      <c r="G241" s="13"/>
      <c r="H241" s="198">
        <v>2.3719999999999999</v>
      </c>
      <c r="I241" s="199"/>
      <c r="J241" s="13"/>
      <c r="K241" s="13"/>
      <c r="L241" s="194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162</v>
      </c>
      <c r="AU241" s="196" t="s">
        <v>81</v>
      </c>
      <c r="AV241" s="13" t="s">
        <v>81</v>
      </c>
      <c r="AW241" s="13" t="s">
        <v>33</v>
      </c>
      <c r="AX241" s="13" t="s">
        <v>72</v>
      </c>
      <c r="AY241" s="196" t="s">
        <v>152</v>
      </c>
    </row>
    <row r="242" s="15" customFormat="1">
      <c r="A242" s="15"/>
      <c r="B242" s="210"/>
      <c r="C242" s="15"/>
      <c r="D242" s="195" t="s">
        <v>162</v>
      </c>
      <c r="E242" s="211" t="s">
        <v>3</v>
      </c>
      <c r="F242" s="212" t="s">
        <v>242</v>
      </c>
      <c r="G242" s="15"/>
      <c r="H242" s="213">
        <v>116.22</v>
      </c>
      <c r="I242" s="214"/>
      <c r="J242" s="15"/>
      <c r="K242" s="15"/>
      <c r="L242" s="210"/>
      <c r="M242" s="215"/>
      <c r="N242" s="216"/>
      <c r="O242" s="216"/>
      <c r="P242" s="216"/>
      <c r="Q242" s="216"/>
      <c r="R242" s="216"/>
      <c r="S242" s="216"/>
      <c r="T242" s="21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1" t="s">
        <v>162</v>
      </c>
      <c r="AU242" s="211" t="s">
        <v>81</v>
      </c>
      <c r="AV242" s="15" t="s">
        <v>158</v>
      </c>
      <c r="AW242" s="15" t="s">
        <v>33</v>
      </c>
      <c r="AX242" s="15" t="s">
        <v>79</v>
      </c>
      <c r="AY242" s="211" t="s">
        <v>152</v>
      </c>
    </row>
    <row r="243" s="2" customFormat="1" ht="24.15" customHeight="1">
      <c r="A243" s="39"/>
      <c r="B243" s="174"/>
      <c r="C243" s="175" t="s">
        <v>309</v>
      </c>
      <c r="D243" s="175" t="s">
        <v>154</v>
      </c>
      <c r="E243" s="176" t="s">
        <v>310</v>
      </c>
      <c r="F243" s="177" t="s">
        <v>311</v>
      </c>
      <c r="G243" s="178" t="s">
        <v>157</v>
      </c>
      <c r="H243" s="179">
        <v>1003.8200000000001</v>
      </c>
      <c r="I243" s="180"/>
      <c r="J243" s="181">
        <f>ROUND(I243*H243,2)</f>
        <v>0</v>
      </c>
      <c r="K243" s="182"/>
      <c r="L243" s="40"/>
      <c r="M243" s="183" t="s">
        <v>3</v>
      </c>
      <c r="N243" s="184" t="s">
        <v>43</v>
      </c>
      <c r="O243" s="73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187" t="s">
        <v>158</v>
      </c>
      <c r="AT243" s="187" t="s">
        <v>154</v>
      </c>
      <c r="AU243" s="187" t="s">
        <v>81</v>
      </c>
      <c r="AY243" s="20" t="s">
        <v>152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20" t="s">
        <v>79</v>
      </c>
      <c r="BK243" s="188">
        <f>ROUND(I243*H243,2)</f>
        <v>0</v>
      </c>
      <c r="BL243" s="20" t="s">
        <v>158</v>
      </c>
      <c r="BM243" s="187" t="s">
        <v>312</v>
      </c>
    </row>
    <row r="244" s="2" customFormat="1">
      <c r="A244" s="39"/>
      <c r="B244" s="40"/>
      <c r="C244" s="39"/>
      <c r="D244" s="189" t="s">
        <v>160</v>
      </c>
      <c r="E244" s="39"/>
      <c r="F244" s="190" t="s">
        <v>313</v>
      </c>
      <c r="G244" s="39"/>
      <c r="H244" s="39"/>
      <c r="I244" s="191"/>
      <c r="J244" s="39"/>
      <c r="K244" s="39"/>
      <c r="L244" s="40"/>
      <c r="M244" s="192"/>
      <c r="N244" s="19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160</v>
      </c>
      <c r="AU244" s="20" t="s">
        <v>81</v>
      </c>
    </row>
    <row r="245" s="14" customFormat="1">
      <c r="A245" s="14"/>
      <c r="B245" s="203"/>
      <c r="C245" s="14"/>
      <c r="D245" s="195" t="s">
        <v>162</v>
      </c>
      <c r="E245" s="204" t="s">
        <v>3</v>
      </c>
      <c r="F245" s="205" t="s">
        <v>211</v>
      </c>
      <c r="G245" s="14"/>
      <c r="H245" s="204" t="s">
        <v>3</v>
      </c>
      <c r="I245" s="206"/>
      <c r="J245" s="14"/>
      <c r="K245" s="14"/>
      <c r="L245" s="203"/>
      <c r="M245" s="207"/>
      <c r="N245" s="208"/>
      <c r="O245" s="208"/>
      <c r="P245" s="208"/>
      <c r="Q245" s="208"/>
      <c r="R245" s="208"/>
      <c r="S245" s="208"/>
      <c r="T245" s="20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4" t="s">
        <v>162</v>
      </c>
      <c r="AU245" s="204" t="s">
        <v>81</v>
      </c>
      <c r="AV245" s="14" t="s">
        <v>79</v>
      </c>
      <c r="AW245" s="14" t="s">
        <v>33</v>
      </c>
      <c r="AX245" s="14" t="s">
        <v>72</v>
      </c>
      <c r="AY245" s="204" t="s">
        <v>152</v>
      </c>
    </row>
    <row r="246" s="13" customFormat="1">
      <c r="A246" s="13"/>
      <c r="B246" s="194"/>
      <c r="C246" s="13"/>
      <c r="D246" s="195" t="s">
        <v>162</v>
      </c>
      <c r="E246" s="196" t="s">
        <v>3</v>
      </c>
      <c r="F246" s="197" t="s">
        <v>212</v>
      </c>
      <c r="G246" s="13"/>
      <c r="H246" s="198">
        <v>2.5649999999999999</v>
      </c>
      <c r="I246" s="199"/>
      <c r="J246" s="13"/>
      <c r="K246" s="13"/>
      <c r="L246" s="194"/>
      <c r="M246" s="200"/>
      <c r="N246" s="201"/>
      <c r="O246" s="201"/>
      <c r="P246" s="201"/>
      <c r="Q246" s="201"/>
      <c r="R246" s="201"/>
      <c r="S246" s="201"/>
      <c r="T246" s="20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6" t="s">
        <v>162</v>
      </c>
      <c r="AU246" s="196" t="s">
        <v>81</v>
      </c>
      <c r="AV246" s="13" t="s">
        <v>81</v>
      </c>
      <c r="AW246" s="13" t="s">
        <v>33</v>
      </c>
      <c r="AX246" s="13" t="s">
        <v>72</v>
      </c>
      <c r="AY246" s="196" t="s">
        <v>152</v>
      </c>
    </row>
    <row r="247" s="13" customFormat="1">
      <c r="A247" s="13"/>
      <c r="B247" s="194"/>
      <c r="C247" s="13"/>
      <c r="D247" s="195" t="s">
        <v>162</v>
      </c>
      <c r="E247" s="196" t="s">
        <v>3</v>
      </c>
      <c r="F247" s="197" t="s">
        <v>213</v>
      </c>
      <c r="G247" s="13"/>
      <c r="H247" s="198">
        <v>1.716</v>
      </c>
      <c r="I247" s="199"/>
      <c r="J247" s="13"/>
      <c r="K247" s="13"/>
      <c r="L247" s="194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6" t="s">
        <v>162</v>
      </c>
      <c r="AU247" s="196" t="s">
        <v>81</v>
      </c>
      <c r="AV247" s="13" t="s">
        <v>81</v>
      </c>
      <c r="AW247" s="13" t="s">
        <v>33</v>
      </c>
      <c r="AX247" s="13" t="s">
        <v>72</v>
      </c>
      <c r="AY247" s="196" t="s">
        <v>152</v>
      </c>
    </row>
    <row r="248" s="13" customFormat="1">
      <c r="A248" s="13"/>
      <c r="B248" s="194"/>
      <c r="C248" s="13"/>
      <c r="D248" s="195" t="s">
        <v>162</v>
      </c>
      <c r="E248" s="196" t="s">
        <v>3</v>
      </c>
      <c r="F248" s="197" t="s">
        <v>214</v>
      </c>
      <c r="G248" s="13"/>
      <c r="H248" s="198">
        <v>1.843</v>
      </c>
      <c r="I248" s="199"/>
      <c r="J248" s="13"/>
      <c r="K248" s="13"/>
      <c r="L248" s="194"/>
      <c r="M248" s="200"/>
      <c r="N248" s="201"/>
      <c r="O248" s="201"/>
      <c r="P248" s="201"/>
      <c r="Q248" s="201"/>
      <c r="R248" s="201"/>
      <c r="S248" s="201"/>
      <c r="T248" s="20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6" t="s">
        <v>162</v>
      </c>
      <c r="AU248" s="196" t="s">
        <v>81</v>
      </c>
      <c r="AV248" s="13" t="s">
        <v>81</v>
      </c>
      <c r="AW248" s="13" t="s">
        <v>33</v>
      </c>
      <c r="AX248" s="13" t="s">
        <v>72</v>
      </c>
      <c r="AY248" s="196" t="s">
        <v>152</v>
      </c>
    </row>
    <row r="249" s="13" customFormat="1">
      <c r="A249" s="13"/>
      <c r="B249" s="194"/>
      <c r="C249" s="13"/>
      <c r="D249" s="195" t="s">
        <v>162</v>
      </c>
      <c r="E249" s="196" t="s">
        <v>3</v>
      </c>
      <c r="F249" s="197" t="s">
        <v>215</v>
      </c>
      <c r="G249" s="13"/>
      <c r="H249" s="198">
        <v>9.4619999999999997</v>
      </c>
      <c r="I249" s="199"/>
      <c r="J249" s="13"/>
      <c r="K249" s="13"/>
      <c r="L249" s="194"/>
      <c r="M249" s="200"/>
      <c r="N249" s="201"/>
      <c r="O249" s="201"/>
      <c r="P249" s="201"/>
      <c r="Q249" s="201"/>
      <c r="R249" s="201"/>
      <c r="S249" s="201"/>
      <c r="T249" s="20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162</v>
      </c>
      <c r="AU249" s="196" t="s">
        <v>81</v>
      </c>
      <c r="AV249" s="13" t="s">
        <v>81</v>
      </c>
      <c r="AW249" s="13" t="s">
        <v>33</v>
      </c>
      <c r="AX249" s="13" t="s">
        <v>72</v>
      </c>
      <c r="AY249" s="196" t="s">
        <v>152</v>
      </c>
    </row>
    <row r="250" s="13" customFormat="1">
      <c r="A250" s="13"/>
      <c r="B250" s="194"/>
      <c r="C250" s="13"/>
      <c r="D250" s="195" t="s">
        <v>162</v>
      </c>
      <c r="E250" s="196" t="s">
        <v>3</v>
      </c>
      <c r="F250" s="197" t="s">
        <v>216</v>
      </c>
      <c r="G250" s="13"/>
      <c r="H250" s="198">
        <v>1.835</v>
      </c>
      <c r="I250" s="199"/>
      <c r="J250" s="13"/>
      <c r="K250" s="13"/>
      <c r="L250" s="194"/>
      <c r="M250" s="200"/>
      <c r="N250" s="201"/>
      <c r="O250" s="201"/>
      <c r="P250" s="201"/>
      <c r="Q250" s="201"/>
      <c r="R250" s="201"/>
      <c r="S250" s="201"/>
      <c r="T250" s="20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162</v>
      </c>
      <c r="AU250" s="196" t="s">
        <v>81</v>
      </c>
      <c r="AV250" s="13" t="s">
        <v>81</v>
      </c>
      <c r="AW250" s="13" t="s">
        <v>33</v>
      </c>
      <c r="AX250" s="13" t="s">
        <v>72</v>
      </c>
      <c r="AY250" s="196" t="s">
        <v>152</v>
      </c>
    </row>
    <row r="251" s="13" customFormat="1">
      <c r="A251" s="13"/>
      <c r="B251" s="194"/>
      <c r="C251" s="13"/>
      <c r="D251" s="195" t="s">
        <v>162</v>
      </c>
      <c r="E251" s="196" t="s">
        <v>3</v>
      </c>
      <c r="F251" s="197" t="s">
        <v>217</v>
      </c>
      <c r="G251" s="13"/>
      <c r="H251" s="198">
        <v>1.2769999999999999</v>
      </c>
      <c r="I251" s="199"/>
      <c r="J251" s="13"/>
      <c r="K251" s="13"/>
      <c r="L251" s="194"/>
      <c r="M251" s="200"/>
      <c r="N251" s="201"/>
      <c r="O251" s="201"/>
      <c r="P251" s="201"/>
      <c r="Q251" s="201"/>
      <c r="R251" s="201"/>
      <c r="S251" s="201"/>
      <c r="T251" s="20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6" t="s">
        <v>162</v>
      </c>
      <c r="AU251" s="196" t="s">
        <v>81</v>
      </c>
      <c r="AV251" s="13" t="s">
        <v>81</v>
      </c>
      <c r="AW251" s="13" t="s">
        <v>33</v>
      </c>
      <c r="AX251" s="13" t="s">
        <v>72</v>
      </c>
      <c r="AY251" s="196" t="s">
        <v>152</v>
      </c>
    </row>
    <row r="252" s="13" customFormat="1">
      <c r="A252" s="13"/>
      <c r="B252" s="194"/>
      <c r="C252" s="13"/>
      <c r="D252" s="195" t="s">
        <v>162</v>
      </c>
      <c r="E252" s="196" t="s">
        <v>3</v>
      </c>
      <c r="F252" s="197" t="s">
        <v>218</v>
      </c>
      <c r="G252" s="13"/>
      <c r="H252" s="198">
        <v>1.96</v>
      </c>
      <c r="I252" s="199"/>
      <c r="J252" s="13"/>
      <c r="K252" s="13"/>
      <c r="L252" s="194"/>
      <c r="M252" s="200"/>
      <c r="N252" s="201"/>
      <c r="O252" s="201"/>
      <c r="P252" s="201"/>
      <c r="Q252" s="201"/>
      <c r="R252" s="201"/>
      <c r="S252" s="201"/>
      <c r="T252" s="20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6" t="s">
        <v>162</v>
      </c>
      <c r="AU252" s="196" t="s">
        <v>81</v>
      </c>
      <c r="AV252" s="13" t="s">
        <v>81</v>
      </c>
      <c r="AW252" s="13" t="s">
        <v>33</v>
      </c>
      <c r="AX252" s="13" t="s">
        <v>72</v>
      </c>
      <c r="AY252" s="196" t="s">
        <v>152</v>
      </c>
    </row>
    <row r="253" s="13" customFormat="1">
      <c r="A253" s="13"/>
      <c r="B253" s="194"/>
      <c r="C253" s="13"/>
      <c r="D253" s="195" t="s">
        <v>162</v>
      </c>
      <c r="E253" s="196" t="s">
        <v>3</v>
      </c>
      <c r="F253" s="197" t="s">
        <v>219</v>
      </c>
      <c r="G253" s="13"/>
      <c r="H253" s="198">
        <v>1.7609999999999999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162</v>
      </c>
      <c r="AU253" s="196" t="s">
        <v>81</v>
      </c>
      <c r="AV253" s="13" t="s">
        <v>81</v>
      </c>
      <c r="AW253" s="13" t="s">
        <v>33</v>
      </c>
      <c r="AX253" s="13" t="s">
        <v>72</v>
      </c>
      <c r="AY253" s="196" t="s">
        <v>152</v>
      </c>
    </row>
    <row r="254" s="13" customFormat="1">
      <c r="A254" s="13"/>
      <c r="B254" s="194"/>
      <c r="C254" s="13"/>
      <c r="D254" s="195" t="s">
        <v>162</v>
      </c>
      <c r="E254" s="196" t="s">
        <v>3</v>
      </c>
      <c r="F254" s="197" t="s">
        <v>220</v>
      </c>
      <c r="G254" s="13"/>
      <c r="H254" s="198">
        <v>4.7199999999999998</v>
      </c>
      <c r="I254" s="199"/>
      <c r="J254" s="13"/>
      <c r="K254" s="13"/>
      <c r="L254" s="194"/>
      <c r="M254" s="200"/>
      <c r="N254" s="201"/>
      <c r="O254" s="201"/>
      <c r="P254" s="201"/>
      <c r="Q254" s="201"/>
      <c r="R254" s="201"/>
      <c r="S254" s="201"/>
      <c r="T254" s="20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6" t="s">
        <v>162</v>
      </c>
      <c r="AU254" s="196" t="s">
        <v>81</v>
      </c>
      <c r="AV254" s="13" t="s">
        <v>81</v>
      </c>
      <c r="AW254" s="13" t="s">
        <v>33</v>
      </c>
      <c r="AX254" s="13" t="s">
        <v>72</v>
      </c>
      <c r="AY254" s="196" t="s">
        <v>152</v>
      </c>
    </row>
    <row r="255" s="13" customFormat="1">
      <c r="A255" s="13"/>
      <c r="B255" s="194"/>
      <c r="C255" s="13"/>
      <c r="D255" s="195" t="s">
        <v>162</v>
      </c>
      <c r="E255" s="196" t="s">
        <v>3</v>
      </c>
      <c r="F255" s="197" t="s">
        <v>221</v>
      </c>
      <c r="G255" s="13"/>
      <c r="H255" s="198">
        <v>3.9199999999999999</v>
      </c>
      <c r="I255" s="199"/>
      <c r="J255" s="13"/>
      <c r="K255" s="13"/>
      <c r="L255" s="194"/>
      <c r="M255" s="200"/>
      <c r="N255" s="201"/>
      <c r="O255" s="201"/>
      <c r="P255" s="201"/>
      <c r="Q255" s="201"/>
      <c r="R255" s="201"/>
      <c r="S255" s="201"/>
      <c r="T255" s="20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6" t="s">
        <v>162</v>
      </c>
      <c r="AU255" s="196" t="s">
        <v>81</v>
      </c>
      <c r="AV255" s="13" t="s">
        <v>81</v>
      </c>
      <c r="AW255" s="13" t="s">
        <v>33</v>
      </c>
      <c r="AX255" s="13" t="s">
        <v>72</v>
      </c>
      <c r="AY255" s="196" t="s">
        <v>152</v>
      </c>
    </row>
    <row r="256" s="13" customFormat="1">
      <c r="A256" s="13"/>
      <c r="B256" s="194"/>
      <c r="C256" s="13"/>
      <c r="D256" s="195" t="s">
        <v>162</v>
      </c>
      <c r="E256" s="196" t="s">
        <v>3</v>
      </c>
      <c r="F256" s="197" t="s">
        <v>222</v>
      </c>
      <c r="G256" s="13"/>
      <c r="H256" s="198">
        <v>3.52</v>
      </c>
      <c r="I256" s="199"/>
      <c r="J256" s="13"/>
      <c r="K256" s="13"/>
      <c r="L256" s="194"/>
      <c r="M256" s="200"/>
      <c r="N256" s="201"/>
      <c r="O256" s="201"/>
      <c r="P256" s="201"/>
      <c r="Q256" s="201"/>
      <c r="R256" s="201"/>
      <c r="S256" s="201"/>
      <c r="T256" s="20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162</v>
      </c>
      <c r="AU256" s="196" t="s">
        <v>81</v>
      </c>
      <c r="AV256" s="13" t="s">
        <v>81</v>
      </c>
      <c r="AW256" s="13" t="s">
        <v>33</v>
      </c>
      <c r="AX256" s="13" t="s">
        <v>72</v>
      </c>
      <c r="AY256" s="196" t="s">
        <v>152</v>
      </c>
    </row>
    <row r="257" s="13" customFormat="1">
      <c r="A257" s="13"/>
      <c r="B257" s="194"/>
      <c r="C257" s="13"/>
      <c r="D257" s="195" t="s">
        <v>162</v>
      </c>
      <c r="E257" s="196" t="s">
        <v>3</v>
      </c>
      <c r="F257" s="197" t="s">
        <v>223</v>
      </c>
      <c r="G257" s="13"/>
      <c r="H257" s="198">
        <v>1.7470000000000001</v>
      </c>
      <c r="I257" s="199"/>
      <c r="J257" s="13"/>
      <c r="K257" s="13"/>
      <c r="L257" s="194"/>
      <c r="M257" s="200"/>
      <c r="N257" s="201"/>
      <c r="O257" s="201"/>
      <c r="P257" s="201"/>
      <c r="Q257" s="201"/>
      <c r="R257" s="201"/>
      <c r="S257" s="201"/>
      <c r="T257" s="20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162</v>
      </c>
      <c r="AU257" s="196" t="s">
        <v>81</v>
      </c>
      <c r="AV257" s="13" t="s">
        <v>81</v>
      </c>
      <c r="AW257" s="13" t="s">
        <v>33</v>
      </c>
      <c r="AX257" s="13" t="s">
        <v>72</v>
      </c>
      <c r="AY257" s="196" t="s">
        <v>152</v>
      </c>
    </row>
    <row r="258" s="13" customFormat="1">
      <c r="A258" s="13"/>
      <c r="B258" s="194"/>
      <c r="C258" s="13"/>
      <c r="D258" s="195" t="s">
        <v>162</v>
      </c>
      <c r="E258" s="196" t="s">
        <v>3</v>
      </c>
      <c r="F258" s="197" t="s">
        <v>224</v>
      </c>
      <c r="G258" s="13"/>
      <c r="H258" s="198">
        <v>22.492999999999999</v>
      </c>
      <c r="I258" s="199"/>
      <c r="J258" s="13"/>
      <c r="K258" s="13"/>
      <c r="L258" s="194"/>
      <c r="M258" s="200"/>
      <c r="N258" s="201"/>
      <c r="O258" s="201"/>
      <c r="P258" s="201"/>
      <c r="Q258" s="201"/>
      <c r="R258" s="201"/>
      <c r="S258" s="201"/>
      <c r="T258" s="20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6" t="s">
        <v>162</v>
      </c>
      <c r="AU258" s="196" t="s">
        <v>81</v>
      </c>
      <c r="AV258" s="13" t="s">
        <v>81</v>
      </c>
      <c r="AW258" s="13" t="s">
        <v>33</v>
      </c>
      <c r="AX258" s="13" t="s">
        <v>72</v>
      </c>
      <c r="AY258" s="196" t="s">
        <v>152</v>
      </c>
    </row>
    <row r="259" s="13" customFormat="1">
      <c r="A259" s="13"/>
      <c r="B259" s="194"/>
      <c r="C259" s="13"/>
      <c r="D259" s="195" t="s">
        <v>162</v>
      </c>
      <c r="E259" s="196" t="s">
        <v>3</v>
      </c>
      <c r="F259" s="197" t="s">
        <v>225</v>
      </c>
      <c r="G259" s="13"/>
      <c r="H259" s="198">
        <v>2.5600000000000001</v>
      </c>
      <c r="I259" s="199"/>
      <c r="J259" s="13"/>
      <c r="K259" s="13"/>
      <c r="L259" s="194"/>
      <c r="M259" s="200"/>
      <c r="N259" s="201"/>
      <c r="O259" s="201"/>
      <c r="P259" s="201"/>
      <c r="Q259" s="201"/>
      <c r="R259" s="201"/>
      <c r="S259" s="201"/>
      <c r="T259" s="20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6" t="s">
        <v>162</v>
      </c>
      <c r="AU259" s="196" t="s">
        <v>81</v>
      </c>
      <c r="AV259" s="13" t="s">
        <v>81</v>
      </c>
      <c r="AW259" s="13" t="s">
        <v>33</v>
      </c>
      <c r="AX259" s="13" t="s">
        <v>72</v>
      </c>
      <c r="AY259" s="196" t="s">
        <v>152</v>
      </c>
    </row>
    <row r="260" s="13" customFormat="1">
      <c r="A260" s="13"/>
      <c r="B260" s="194"/>
      <c r="C260" s="13"/>
      <c r="D260" s="195" t="s">
        <v>162</v>
      </c>
      <c r="E260" s="196" t="s">
        <v>3</v>
      </c>
      <c r="F260" s="197" t="s">
        <v>226</v>
      </c>
      <c r="G260" s="13"/>
      <c r="H260" s="198">
        <v>3.52</v>
      </c>
      <c r="I260" s="199"/>
      <c r="J260" s="13"/>
      <c r="K260" s="13"/>
      <c r="L260" s="194"/>
      <c r="M260" s="200"/>
      <c r="N260" s="201"/>
      <c r="O260" s="201"/>
      <c r="P260" s="201"/>
      <c r="Q260" s="201"/>
      <c r="R260" s="201"/>
      <c r="S260" s="201"/>
      <c r="T260" s="20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162</v>
      </c>
      <c r="AU260" s="196" t="s">
        <v>81</v>
      </c>
      <c r="AV260" s="13" t="s">
        <v>81</v>
      </c>
      <c r="AW260" s="13" t="s">
        <v>33</v>
      </c>
      <c r="AX260" s="13" t="s">
        <v>72</v>
      </c>
      <c r="AY260" s="196" t="s">
        <v>152</v>
      </c>
    </row>
    <row r="261" s="13" customFormat="1">
      <c r="A261" s="13"/>
      <c r="B261" s="194"/>
      <c r="C261" s="13"/>
      <c r="D261" s="195" t="s">
        <v>162</v>
      </c>
      <c r="E261" s="196" t="s">
        <v>3</v>
      </c>
      <c r="F261" s="197" t="s">
        <v>227</v>
      </c>
      <c r="G261" s="13"/>
      <c r="H261" s="198">
        <v>2.3199999999999998</v>
      </c>
      <c r="I261" s="199"/>
      <c r="J261" s="13"/>
      <c r="K261" s="13"/>
      <c r="L261" s="194"/>
      <c r="M261" s="200"/>
      <c r="N261" s="201"/>
      <c r="O261" s="201"/>
      <c r="P261" s="201"/>
      <c r="Q261" s="201"/>
      <c r="R261" s="201"/>
      <c r="S261" s="201"/>
      <c r="T261" s="20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6" t="s">
        <v>162</v>
      </c>
      <c r="AU261" s="196" t="s">
        <v>81</v>
      </c>
      <c r="AV261" s="13" t="s">
        <v>81</v>
      </c>
      <c r="AW261" s="13" t="s">
        <v>33</v>
      </c>
      <c r="AX261" s="13" t="s">
        <v>72</v>
      </c>
      <c r="AY261" s="196" t="s">
        <v>152</v>
      </c>
    </row>
    <row r="262" s="13" customFormat="1">
      <c r="A262" s="13"/>
      <c r="B262" s="194"/>
      <c r="C262" s="13"/>
      <c r="D262" s="195" t="s">
        <v>162</v>
      </c>
      <c r="E262" s="196" t="s">
        <v>3</v>
      </c>
      <c r="F262" s="197" t="s">
        <v>228</v>
      </c>
      <c r="G262" s="13"/>
      <c r="H262" s="198">
        <v>1.6319999999999999</v>
      </c>
      <c r="I262" s="199"/>
      <c r="J262" s="13"/>
      <c r="K262" s="13"/>
      <c r="L262" s="194"/>
      <c r="M262" s="200"/>
      <c r="N262" s="201"/>
      <c r="O262" s="201"/>
      <c r="P262" s="201"/>
      <c r="Q262" s="201"/>
      <c r="R262" s="201"/>
      <c r="S262" s="201"/>
      <c r="T262" s="20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6" t="s">
        <v>162</v>
      </c>
      <c r="AU262" s="196" t="s">
        <v>81</v>
      </c>
      <c r="AV262" s="13" t="s">
        <v>81</v>
      </c>
      <c r="AW262" s="13" t="s">
        <v>33</v>
      </c>
      <c r="AX262" s="13" t="s">
        <v>72</v>
      </c>
      <c r="AY262" s="196" t="s">
        <v>152</v>
      </c>
    </row>
    <row r="263" s="13" customFormat="1">
      <c r="A263" s="13"/>
      <c r="B263" s="194"/>
      <c r="C263" s="13"/>
      <c r="D263" s="195" t="s">
        <v>162</v>
      </c>
      <c r="E263" s="196" t="s">
        <v>3</v>
      </c>
      <c r="F263" s="197" t="s">
        <v>229</v>
      </c>
      <c r="G263" s="13"/>
      <c r="H263" s="198">
        <v>2.6600000000000001</v>
      </c>
      <c r="I263" s="199"/>
      <c r="J263" s="13"/>
      <c r="K263" s="13"/>
      <c r="L263" s="194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6" t="s">
        <v>162</v>
      </c>
      <c r="AU263" s="196" t="s">
        <v>81</v>
      </c>
      <c r="AV263" s="13" t="s">
        <v>81</v>
      </c>
      <c r="AW263" s="13" t="s">
        <v>33</v>
      </c>
      <c r="AX263" s="13" t="s">
        <v>72</v>
      </c>
      <c r="AY263" s="196" t="s">
        <v>152</v>
      </c>
    </row>
    <row r="264" s="13" customFormat="1">
      <c r="A264" s="13"/>
      <c r="B264" s="194"/>
      <c r="C264" s="13"/>
      <c r="D264" s="195" t="s">
        <v>162</v>
      </c>
      <c r="E264" s="196" t="s">
        <v>3</v>
      </c>
      <c r="F264" s="197" t="s">
        <v>230</v>
      </c>
      <c r="G264" s="13"/>
      <c r="H264" s="198">
        <v>3.8399999999999999</v>
      </c>
      <c r="I264" s="199"/>
      <c r="J264" s="13"/>
      <c r="K264" s="13"/>
      <c r="L264" s="194"/>
      <c r="M264" s="200"/>
      <c r="N264" s="201"/>
      <c r="O264" s="201"/>
      <c r="P264" s="201"/>
      <c r="Q264" s="201"/>
      <c r="R264" s="201"/>
      <c r="S264" s="201"/>
      <c r="T264" s="20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6" t="s">
        <v>162</v>
      </c>
      <c r="AU264" s="196" t="s">
        <v>81</v>
      </c>
      <c r="AV264" s="13" t="s">
        <v>81</v>
      </c>
      <c r="AW264" s="13" t="s">
        <v>33</v>
      </c>
      <c r="AX264" s="13" t="s">
        <v>72</v>
      </c>
      <c r="AY264" s="196" t="s">
        <v>152</v>
      </c>
    </row>
    <row r="265" s="13" customFormat="1">
      <c r="A265" s="13"/>
      <c r="B265" s="194"/>
      <c r="C265" s="13"/>
      <c r="D265" s="195" t="s">
        <v>162</v>
      </c>
      <c r="E265" s="196" t="s">
        <v>3</v>
      </c>
      <c r="F265" s="197" t="s">
        <v>231</v>
      </c>
      <c r="G265" s="13"/>
      <c r="H265" s="198">
        <v>3.0720000000000001</v>
      </c>
      <c r="I265" s="199"/>
      <c r="J265" s="13"/>
      <c r="K265" s="13"/>
      <c r="L265" s="194"/>
      <c r="M265" s="200"/>
      <c r="N265" s="201"/>
      <c r="O265" s="201"/>
      <c r="P265" s="201"/>
      <c r="Q265" s="201"/>
      <c r="R265" s="201"/>
      <c r="S265" s="201"/>
      <c r="T265" s="20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162</v>
      </c>
      <c r="AU265" s="196" t="s">
        <v>81</v>
      </c>
      <c r="AV265" s="13" t="s">
        <v>81</v>
      </c>
      <c r="AW265" s="13" t="s">
        <v>33</v>
      </c>
      <c r="AX265" s="13" t="s">
        <v>72</v>
      </c>
      <c r="AY265" s="196" t="s">
        <v>152</v>
      </c>
    </row>
    <row r="266" s="13" customFormat="1">
      <c r="A266" s="13"/>
      <c r="B266" s="194"/>
      <c r="C266" s="13"/>
      <c r="D266" s="195" t="s">
        <v>162</v>
      </c>
      <c r="E266" s="196" t="s">
        <v>3</v>
      </c>
      <c r="F266" s="197" t="s">
        <v>232</v>
      </c>
      <c r="G266" s="13"/>
      <c r="H266" s="198">
        <v>4.6619999999999999</v>
      </c>
      <c r="I266" s="199"/>
      <c r="J266" s="13"/>
      <c r="K266" s="13"/>
      <c r="L266" s="194"/>
      <c r="M266" s="200"/>
      <c r="N266" s="201"/>
      <c r="O266" s="201"/>
      <c r="P266" s="201"/>
      <c r="Q266" s="201"/>
      <c r="R266" s="201"/>
      <c r="S266" s="201"/>
      <c r="T266" s="20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6" t="s">
        <v>162</v>
      </c>
      <c r="AU266" s="196" t="s">
        <v>81</v>
      </c>
      <c r="AV266" s="13" t="s">
        <v>81</v>
      </c>
      <c r="AW266" s="13" t="s">
        <v>33</v>
      </c>
      <c r="AX266" s="13" t="s">
        <v>72</v>
      </c>
      <c r="AY266" s="196" t="s">
        <v>152</v>
      </c>
    </row>
    <row r="267" s="13" customFormat="1">
      <c r="A267" s="13"/>
      <c r="B267" s="194"/>
      <c r="C267" s="13"/>
      <c r="D267" s="195" t="s">
        <v>162</v>
      </c>
      <c r="E267" s="196" t="s">
        <v>3</v>
      </c>
      <c r="F267" s="197" t="s">
        <v>233</v>
      </c>
      <c r="G267" s="13"/>
      <c r="H267" s="198">
        <v>6.7619999999999996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162</v>
      </c>
      <c r="AU267" s="196" t="s">
        <v>81</v>
      </c>
      <c r="AV267" s="13" t="s">
        <v>81</v>
      </c>
      <c r="AW267" s="13" t="s">
        <v>33</v>
      </c>
      <c r="AX267" s="13" t="s">
        <v>72</v>
      </c>
      <c r="AY267" s="196" t="s">
        <v>152</v>
      </c>
    </row>
    <row r="268" s="13" customFormat="1">
      <c r="A268" s="13"/>
      <c r="B268" s="194"/>
      <c r="C268" s="13"/>
      <c r="D268" s="195" t="s">
        <v>162</v>
      </c>
      <c r="E268" s="196" t="s">
        <v>3</v>
      </c>
      <c r="F268" s="197" t="s">
        <v>232</v>
      </c>
      <c r="G268" s="13"/>
      <c r="H268" s="198">
        <v>4.6619999999999999</v>
      </c>
      <c r="I268" s="199"/>
      <c r="J268" s="13"/>
      <c r="K268" s="13"/>
      <c r="L268" s="194"/>
      <c r="M268" s="200"/>
      <c r="N268" s="201"/>
      <c r="O268" s="201"/>
      <c r="P268" s="201"/>
      <c r="Q268" s="201"/>
      <c r="R268" s="201"/>
      <c r="S268" s="201"/>
      <c r="T268" s="20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6" t="s">
        <v>162</v>
      </c>
      <c r="AU268" s="196" t="s">
        <v>81</v>
      </c>
      <c r="AV268" s="13" t="s">
        <v>81</v>
      </c>
      <c r="AW268" s="13" t="s">
        <v>33</v>
      </c>
      <c r="AX268" s="13" t="s">
        <v>72</v>
      </c>
      <c r="AY268" s="196" t="s">
        <v>152</v>
      </c>
    </row>
    <row r="269" s="13" customFormat="1">
      <c r="A269" s="13"/>
      <c r="B269" s="194"/>
      <c r="C269" s="13"/>
      <c r="D269" s="195" t="s">
        <v>162</v>
      </c>
      <c r="E269" s="196" t="s">
        <v>3</v>
      </c>
      <c r="F269" s="197" t="s">
        <v>234</v>
      </c>
      <c r="G269" s="13"/>
      <c r="H269" s="198">
        <v>0.20000000000000001</v>
      </c>
      <c r="I269" s="199"/>
      <c r="J269" s="13"/>
      <c r="K269" s="13"/>
      <c r="L269" s="194"/>
      <c r="M269" s="200"/>
      <c r="N269" s="201"/>
      <c r="O269" s="201"/>
      <c r="P269" s="201"/>
      <c r="Q269" s="201"/>
      <c r="R269" s="201"/>
      <c r="S269" s="201"/>
      <c r="T269" s="20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6" t="s">
        <v>162</v>
      </c>
      <c r="AU269" s="196" t="s">
        <v>81</v>
      </c>
      <c r="AV269" s="13" t="s">
        <v>81</v>
      </c>
      <c r="AW269" s="13" t="s">
        <v>33</v>
      </c>
      <c r="AX269" s="13" t="s">
        <v>72</v>
      </c>
      <c r="AY269" s="196" t="s">
        <v>152</v>
      </c>
    </row>
    <row r="270" s="13" customFormat="1">
      <c r="A270" s="13"/>
      <c r="B270" s="194"/>
      <c r="C270" s="13"/>
      <c r="D270" s="195" t="s">
        <v>162</v>
      </c>
      <c r="E270" s="196" t="s">
        <v>3</v>
      </c>
      <c r="F270" s="197" t="s">
        <v>235</v>
      </c>
      <c r="G270" s="13"/>
      <c r="H270" s="198">
        <v>1.446</v>
      </c>
      <c r="I270" s="199"/>
      <c r="J270" s="13"/>
      <c r="K270" s="13"/>
      <c r="L270" s="194"/>
      <c r="M270" s="200"/>
      <c r="N270" s="201"/>
      <c r="O270" s="201"/>
      <c r="P270" s="201"/>
      <c r="Q270" s="201"/>
      <c r="R270" s="201"/>
      <c r="S270" s="201"/>
      <c r="T270" s="20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6" t="s">
        <v>162</v>
      </c>
      <c r="AU270" s="196" t="s">
        <v>81</v>
      </c>
      <c r="AV270" s="13" t="s">
        <v>81</v>
      </c>
      <c r="AW270" s="13" t="s">
        <v>33</v>
      </c>
      <c r="AX270" s="13" t="s">
        <v>72</v>
      </c>
      <c r="AY270" s="196" t="s">
        <v>152</v>
      </c>
    </row>
    <row r="271" s="13" customFormat="1">
      <c r="A271" s="13"/>
      <c r="B271" s="194"/>
      <c r="C271" s="13"/>
      <c r="D271" s="195" t="s">
        <v>162</v>
      </c>
      <c r="E271" s="196" t="s">
        <v>3</v>
      </c>
      <c r="F271" s="197" t="s">
        <v>236</v>
      </c>
      <c r="G271" s="13"/>
      <c r="H271" s="198">
        <v>1.825</v>
      </c>
      <c r="I271" s="199"/>
      <c r="J271" s="13"/>
      <c r="K271" s="13"/>
      <c r="L271" s="194"/>
      <c r="M271" s="200"/>
      <c r="N271" s="201"/>
      <c r="O271" s="201"/>
      <c r="P271" s="201"/>
      <c r="Q271" s="201"/>
      <c r="R271" s="201"/>
      <c r="S271" s="201"/>
      <c r="T271" s="20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6" t="s">
        <v>162</v>
      </c>
      <c r="AU271" s="196" t="s">
        <v>81</v>
      </c>
      <c r="AV271" s="13" t="s">
        <v>81</v>
      </c>
      <c r="AW271" s="13" t="s">
        <v>33</v>
      </c>
      <c r="AX271" s="13" t="s">
        <v>72</v>
      </c>
      <c r="AY271" s="196" t="s">
        <v>152</v>
      </c>
    </row>
    <row r="272" s="13" customFormat="1">
      <c r="A272" s="13"/>
      <c r="B272" s="194"/>
      <c r="C272" s="13"/>
      <c r="D272" s="195" t="s">
        <v>162</v>
      </c>
      <c r="E272" s="196" t="s">
        <v>3</v>
      </c>
      <c r="F272" s="197" t="s">
        <v>237</v>
      </c>
      <c r="G272" s="13"/>
      <c r="H272" s="198">
        <v>1.9319999999999999</v>
      </c>
      <c r="I272" s="199"/>
      <c r="J272" s="13"/>
      <c r="K272" s="13"/>
      <c r="L272" s="194"/>
      <c r="M272" s="200"/>
      <c r="N272" s="201"/>
      <c r="O272" s="201"/>
      <c r="P272" s="201"/>
      <c r="Q272" s="201"/>
      <c r="R272" s="201"/>
      <c r="S272" s="201"/>
      <c r="T272" s="20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6" t="s">
        <v>162</v>
      </c>
      <c r="AU272" s="196" t="s">
        <v>81</v>
      </c>
      <c r="AV272" s="13" t="s">
        <v>81</v>
      </c>
      <c r="AW272" s="13" t="s">
        <v>33</v>
      </c>
      <c r="AX272" s="13" t="s">
        <v>72</v>
      </c>
      <c r="AY272" s="196" t="s">
        <v>152</v>
      </c>
    </row>
    <row r="273" s="13" customFormat="1">
      <c r="A273" s="13"/>
      <c r="B273" s="194"/>
      <c r="C273" s="13"/>
      <c r="D273" s="195" t="s">
        <v>162</v>
      </c>
      <c r="E273" s="196" t="s">
        <v>3</v>
      </c>
      <c r="F273" s="197" t="s">
        <v>238</v>
      </c>
      <c r="G273" s="13"/>
      <c r="H273" s="198">
        <v>3.6120000000000001</v>
      </c>
      <c r="I273" s="199"/>
      <c r="J273" s="13"/>
      <c r="K273" s="13"/>
      <c r="L273" s="194"/>
      <c r="M273" s="200"/>
      <c r="N273" s="201"/>
      <c r="O273" s="201"/>
      <c r="P273" s="201"/>
      <c r="Q273" s="201"/>
      <c r="R273" s="201"/>
      <c r="S273" s="201"/>
      <c r="T273" s="20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6" t="s">
        <v>162</v>
      </c>
      <c r="AU273" s="196" t="s">
        <v>81</v>
      </c>
      <c r="AV273" s="13" t="s">
        <v>81</v>
      </c>
      <c r="AW273" s="13" t="s">
        <v>33</v>
      </c>
      <c r="AX273" s="13" t="s">
        <v>72</v>
      </c>
      <c r="AY273" s="196" t="s">
        <v>152</v>
      </c>
    </row>
    <row r="274" s="13" customFormat="1">
      <c r="A274" s="13"/>
      <c r="B274" s="194"/>
      <c r="C274" s="13"/>
      <c r="D274" s="195" t="s">
        <v>162</v>
      </c>
      <c r="E274" s="196" t="s">
        <v>3</v>
      </c>
      <c r="F274" s="197" t="s">
        <v>239</v>
      </c>
      <c r="G274" s="13"/>
      <c r="H274" s="198">
        <v>8.0920000000000005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162</v>
      </c>
      <c r="AU274" s="196" t="s">
        <v>81</v>
      </c>
      <c r="AV274" s="13" t="s">
        <v>81</v>
      </c>
      <c r="AW274" s="13" t="s">
        <v>33</v>
      </c>
      <c r="AX274" s="13" t="s">
        <v>72</v>
      </c>
      <c r="AY274" s="196" t="s">
        <v>152</v>
      </c>
    </row>
    <row r="275" s="13" customFormat="1">
      <c r="A275" s="13"/>
      <c r="B275" s="194"/>
      <c r="C275" s="13"/>
      <c r="D275" s="195" t="s">
        <v>162</v>
      </c>
      <c r="E275" s="196" t="s">
        <v>3</v>
      </c>
      <c r="F275" s="197" t="s">
        <v>240</v>
      </c>
      <c r="G275" s="13"/>
      <c r="H275" s="198">
        <v>2.2320000000000002</v>
      </c>
      <c r="I275" s="199"/>
      <c r="J275" s="13"/>
      <c r="K275" s="13"/>
      <c r="L275" s="194"/>
      <c r="M275" s="200"/>
      <c r="N275" s="201"/>
      <c r="O275" s="201"/>
      <c r="P275" s="201"/>
      <c r="Q275" s="201"/>
      <c r="R275" s="201"/>
      <c r="S275" s="201"/>
      <c r="T275" s="20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6" t="s">
        <v>162</v>
      </c>
      <c r="AU275" s="196" t="s">
        <v>81</v>
      </c>
      <c r="AV275" s="13" t="s">
        <v>81</v>
      </c>
      <c r="AW275" s="13" t="s">
        <v>33</v>
      </c>
      <c r="AX275" s="13" t="s">
        <v>72</v>
      </c>
      <c r="AY275" s="196" t="s">
        <v>152</v>
      </c>
    </row>
    <row r="276" s="13" customFormat="1">
      <c r="A276" s="13"/>
      <c r="B276" s="194"/>
      <c r="C276" s="13"/>
      <c r="D276" s="195" t="s">
        <v>162</v>
      </c>
      <c r="E276" s="196" t="s">
        <v>3</v>
      </c>
      <c r="F276" s="197" t="s">
        <v>241</v>
      </c>
      <c r="G276" s="13"/>
      <c r="H276" s="198">
        <v>2.3719999999999999</v>
      </c>
      <c r="I276" s="199"/>
      <c r="J276" s="13"/>
      <c r="K276" s="13"/>
      <c r="L276" s="194"/>
      <c r="M276" s="200"/>
      <c r="N276" s="201"/>
      <c r="O276" s="201"/>
      <c r="P276" s="201"/>
      <c r="Q276" s="201"/>
      <c r="R276" s="201"/>
      <c r="S276" s="201"/>
      <c r="T276" s="20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162</v>
      </c>
      <c r="AU276" s="196" t="s">
        <v>81</v>
      </c>
      <c r="AV276" s="13" t="s">
        <v>81</v>
      </c>
      <c r="AW276" s="13" t="s">
        <v>33</v>
      </c>
      <c r="AX276" s="13" t="s">
        <v>72</v>
      </c>
      <c r="AY276" s="196" t="s">
        <v>152</v>
      </c>
    </row>
    <row r="277" s="16" customFormat="1">
      <c r="A277" s="16"/>
      <c r="B277" s="219"/>
      <c r="C277" s="16"/>
      <c r="D277" s="195" t="s">
        <v>162</v>
      </c>
      <c r="E277" s="220" t="s">
        <v>3</v>
      </c>
      <c r="F277" s="221" t="s">
        <v>314</v>
      </c>
      <c r="G277" s="16"/>
      <c r="H277" s="222">
        <v>116.22000000000001</v>
      </c>
      <c r="I277" s="223"/>
      <c r="J277" s="16"/>
      <c r="K277" s="16"/>
      <c r="L277" s="219"/>
      <c r="M277" s="224"/>
      <c r="N277" s="225"/>
      <c r="O277" s="225"/>
      <c r="P277" s="225"/>
      <c r="Q277" s="225"/>
      <c r="R277" s="225"/>
      <c r="S277" s="225"/>
      <c r="T277" s="22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20" t="s">
        <v>162</v>
      </c>
      <c r="AU277" s="220" t="s">
        <v>81</v>
      </c>
      <c r="AV277" s="16" t="s">
        <v>168</v>
      </c>
      <c r="AW277" s="16" t="s">
        <v>33</v>
      </c>
      <c r="AX277" s="16" t="s">
        <v>72</v>
      </c>
      <c r="AY277" s="220" t="s">
        <v>152</v>
      </c>
    </row>
    <row r="278" s="13" customFormat="1">
      <c r="A278" s="13"/>
      <c r="B278" s="194"/>
      <c r="C278" s="13"/>
      <c r="D278" s="195" t="s">
        <v>162</v>
      </c>
      <c r="E278" s="196" t="s">
        <v>3</v>
      </c>
      <c r="F278" s="197" t="s">
        <v>315</v>
      </c>
      <c r="G278" s="13"/>
      <c r="H278" s="198">
        <v>690</v>
      </c>
      <c r="I278" s="199"/>
      <c r="J278" s="13"/>
      <c r="K278" s="13"/>
      <c r="L278" s="194"/>
      <c r="M278" s="200"/>
      <c r="N278" s="201"/>
      <c r="O278" s="201"/>
      <c r="P278" s="201"/>
      <c r="Q278" s="201"/>
      <c r="R278" s="201"/>
      <c r="S278" s="201"/>
      <c r="T278" s="20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6" t="s">
        <v>162</v>
      </c>
      <c r="AU278" s="196" t="s">
        <v>81</v>
      </c>
      <c r="AV278" s="13" t="s">
        <v>81</v>
      </c>
      <c r="AW278" s="13" t="s">
        <v>33</v>
      </c>
      <c r="AX278" s="13" t="s">
        <v>72</v>
      </c>
      <c r="AY278" s="196" t="s">
        <v>152</v>
      </c>
    </row>
    <row r="279" s="16" customFormat="1">
      <c r="A279" s="16"/>
      <c r="B279" s="219"/>
      <c r="C279" s="16"/>
      <c r="D279" s="195" t="s">
        <v>162</v>
      </c>
      <c r="E279" s="220" t="s">
        <v>3</v>
      </c>
      <c r="F279" s="221" t="s">
        <v>314</v>
      </c>
      <c r="G279" s="16"/>
      <c r="H279" s="222">
        <v>690</v>
      </c>
      <c r="I279" s="223"/>
      <c r="J279" s="16"/>
      <c r="K279" s="16"/>
      <c r="L279" s="219"/>
      <c r="M279" s="224"/>
      <c r="N279" s="225"/>
      <c r="O279" s="225"/>
      <c r="P279" s="225"/>
      <c r="Q279" s="225"/>
      <c r="R279" s="225"/>
      <c r="S279" s="225"/>
      <c r="T279" s="22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20" t="s">
        <v>162</v>
      </c>
      <c r="AU279" s="220" t="s">
        <v>81</v>
      </c>
      <c r="AV279" s="16" t="s">
        <v>168</v>
      </c>
      <c r="AW279" s="16" t="s">
        <v>33</v>
      </c>
      <c r="AX279" s="16" t="s">
        <v>72</v>
      </c>
      <c r="AY279" s="220" t="s">
        <v>152</v>
      </c>
    </row>
    <row r="280" s="13" customFormat="1">
      <c r="A280" s="13"/>
      <c r="B280" s="194"/>
      <c r="C280" s="13"/>
      <c r="D280" s="195" t="s">
        <v>162</v>
      </c>
      <c r="E280" s="196" t="s">
        <v>3</v>
      </c>
      <c r="F280" s="197" t="s">
        <v>316</v>
      </c>
      <c r="G280" s="13"/>
      <c r="H280" s="198">
        <v>19.800000000000001</v>
      </c>
      <c r="I280" s="199"/>
      <c r="J280" s="13"/>
      <c r="K280" s="13"/>
      <c r="L280" s="194"/>
      <c r="M280" s="200"/>
      <c r="N280" s="201"/>
      <c r="O280" s="201"/>
      <c r="P280" s="201"/>
      <c r="Q280" s="201"/>
      <c r="R280" s="201"/>
      <c r="S280" s="201"/>
      <c r="T280" s="20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6" t="s">
        <v>162</v>
      </c>
      <c r="AU280" s="196" t="s">
        <v>81</v>
      </c>
      <c r="AV280" s="13" t="s">
        <v>81</v>
      </c>
      <c r="AW280" s="13" t="s">
        <v>33</v>
      </c>
      <c r="AX280" s="13" t="s">
        <v>72</v>
      </c>
      <c r="AY280" s="196" t="s">
        <v>152</v>
      </c>
    </row>
    <row r="281" s="13" customFormat="1">
      <c r="A281" s="13"/>
      <c r="B281" s="194"/>
      <c r="C281" s="13"/>
      <c r="D281" s="195" t="s">
        <v>162</v>
      </c>
      <c r="E281" s="196" t="s">
        <v>3</v>
      </c>
      <c r="F281" s="197" t="s">
        <v>317</v>
      </c>
      <c r="G281" s="13"/>
      <c r="H281" s="198">
        <v>72.799999999999997</v>
      </c>
      <c r="I281" s="199"/>
      <c r="J281" s="13"/>
      <c r="K281" s="13"/>
      <c r="L281" s="194"/>
      <c r="M281" s="200"/>
      <c r="N281" s="201"/>
      <c r="O281" s="201"/>
      <c r="P281" s="201"/>
      <c r="Q281" s="201"/>
      <c r="R281" s="201"/>
      <c r="S281" s="201"/>
      <c r="T281" s="20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6" t="s">
        <v>162</v>
      </c>
      <c r="AU281" s="196" t="s">
        <v>81</v>
      </c>
      <c r="AV281" s="13" t="s">
        <v>81</v>
      </c>
      <c r="AW281" s="13" t="s">
        <v>33</v>
      </c>
      <c r="AX281" s="13" t="s">
        <v>72</v>
      </c>
      <c r="AY281" s="196" t="s">
        <v>152</v>
      </c>
    </row>
    <row r="282" s="13" customFormat="1">
      <c r="A282" s="13"/>
      <c r="B282" s="194"/>
      <c r="C282" s="13"/>
      <c r="D282" s="195" t="s">
        <v>162</v>
      </c>
      <c r="E282" s="196" t="s">
        <v>3</v>
      </c>
      <c r="F282" s="197" t="s">
        <v>318</v>
      </c>
      <c r="G282" s="13"/>
      <c r="H282" s="198">
        <v>105</v>
      </c>
      <c r="I282" s="199"/>
      <c r="J282" s="13"/>
      <c r="K282" s="13"/>
      <c r="L282" s="194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162</v>
      </c>
      <c r="AU282" s="196" t="s">
        <v>81</v>
      </c>
      <c r="AV282" s="13" t="s">
        <v>81</v>
      </c>
      <c r="AW282" s="13" t="s">
        <v>33</v>
      </c>
      <c r="AX282" s="13" t="s">
        <v>72</v>
      </c>
      <c r="AY282" s="196" t="s">
        <v>152</v>
      </c>
    </row>
    <row r="283" s="16" customFormat="1">
      <c r="A283" s="16"/>
      <c r="B283" s="219"/>
      <c r="C283" s="16"/>
      <c r="D283" s="195" t="s">
        <v>162</v>
      </c>
      <c r="E283" s="220" t="s">
        <v>3</v>
      </c>
      <c r="F283" s="221" t="s">
        <v>314</v>
      </c>
      <c r="G283" s="16"/>
      <c r="H283" s="222">
        <v>197.59999999999999</v>
      </c>
      <c r="I283" s="223"/>
      <c r="J283" s="16"/>
      <c r="K283" s="16"/>
      <c r="L283" s="219"/>
      <c r="M283" s="224"/>
      <c r="N283" s="225"/>
      <c r="O283" s="225"/>
      <c r="P283" s="225"/>
      <c r="Q283" s="225"/>
      <c r="R283" s="225"/>
      <c r="S283" s="225"/>
      <c r="T283" s="22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20" t="s">
        <v>162</v>
      </c>
      <c r="AU283" s="220" t="s">
        <v>81</v>
      </c>
      <c r="AV283" s="16" t="s">
        <v>168</v>
      </c>
      <c r="AW283" s="16" t="s">
        <v>33</v>
      </c>
      <c r="AX283" s="16" t="s">
        <v>72</v>
      </c>
      <c r="AY283" s="220" t="s">
        <v>152</v>
      </c>
    </row>
    <row r="284" s="15" customFormat="1">
      <c r="A284" s="15"/>
      <c r="B284" s="210"/>
      <c r="C284" s="15"/>
      <c r="D284" s="195" t="s">
        <v>162</v>
      </c>
      <c r="E284" s="211" t="s">
        <v>3</v>
      </c>
      <c r="F284" s="212" t="s">
        <v>242</v>
      </c>
      <c r="G284" s="15"/>
      <c r="H284" s="213">
        <v>1003.8199999999999</v>
      </c>
      <c r="I284" s="214"/>
      <c r="J284" s="15"/>
      <c r="K284" s="15"/>
      <c r="L284" s="210"/>
      <c r="M284" s="215"/>
      <c r="N284" s="216"/>
      <c r="O284" s="216"/>
      <c r="P284" s="216"/>
      <c r="Q284" s="216"/>
      <c r="R284" s="216"/>
      <c r="S284" s="216"/>
      <c r="T284" s="21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1" t="s">
        <v>162</v>
      </c>
      <c r="AU284" s="211" t="s">
        <v>81</v>
      </c>
      <c r="AV284" s="15" t="s">
        <v>158</v>
      </c>
      <c r="AW284" s="15" t="s">
        <v>33</v>
      </c>
      <c r="AX284" s="15" t="s">
        <v>79</v>
      </c>
      <c r="AY284" s="211" t="s">
        <v>152</v>
      </c>
    </row>
    <row r="285" s="2" customFormat="1" ht="24.15" customHeight="1">
      <c r="A285" s="39"/>
      <c r="B285" s="174"/>
      <c r="C285" s="175" t="s">
        <v>319</v>
      </c>
      <c r="D285" s="175" t="s">
        <v>154</v>
      </c>
      <c r="E285" s="176" t="s">
        <v>320</v>
      </c>
      <c r="F285" s="177" t="s">
        <v>321</v>
      </c>
      <c r="G285" s="178" t="s">
        <v>157</v>
      </c>
      <c r="H285" s="179">
        <v>887.60000000000002</v>
      </c>
      <c r="I285" s="180"/>
      <c r="J285" s="181">
        <f>ROUND(I285*H285,2)</f>
        <v>0</v>
      </c>
      <c r="K285" s="182"/>
      <c r="L285" s="40"/>
      <c r="M285" s="183" t="s">
        <v>3</v>
      </c>
      <c r="N285" s="184" t="s">
        <v>43</v>
      </c>
      <c r="O285" s="73"/>
      <c r="P285" s="185">
        <f>O285*H285</f>
        <v>0</v>
      </c>
      <c r="Q285" s="185">
        <v>0.019429999999999999</v>
      </c>
      <c r="R285" s="185">
        <f>Q285*H285</f>
        <v>17.246068000000001</v>
      </c>
      <c r="S285" s="185">
        <v>0</v>
      </c>
      <c r="T285" s="18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187" t="s">
        <v>158</v>
      </c>
      <c r="AT285" s="187" t="s">
        <v>154</v>
      </c>
      <c r="AU285" s="187" t="s">
        <v>81</v>
      </c>
      <c r="AY285" s="20" t="s">
        <v>152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20" t="s">
        <v>79</v>
      </c>
      <c r="BK285" s="188">
        <f>ROUND(I285*H285,2)</f>
        <v>0</v>
      </c>
      <c r="BL285" s="20" t="s">
        <v>158</v>
      </c>
      <c r="BM285" s="187" t="s">
        <v>322</v>
      </c>
    </row>
    <row r="286" s="2" customFormat="1">
      <c r="A286" s="39"/>
      <c r="B286" s="40"/>
      <c r="C286" s="39"/>
      <c r="D286" s="189" t="s">
        <v>160</v>
      </c>
      <c r="E286" s="39"/>
      <c r="F286" s="190" t="s">
        <v>323</v>
      </c>
      <c r="G286" s="39"/>
      <c r="H286" s="39"/>
      <c r="I286" s="191"/>
      <c r="J286" s="39"/>
      <c r="K286" s="39"/>
      <c r="L286" s="40"/>
      <c r="M286" s="192"/>
      <c r="N286" s="193"/>
      <c r="O286" s="73"/>
      <c r="P286" s="73"/>
      <c r="Q286" s="73"/>
      <c r="R286" s="73"/>
      <c r="S286" s="73"/>
      <c r="T286" s="74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20" t="s">
        <v>160</v>
      </c>
      <c r="AU286" s="20" t="s">
        <v>81</v>
      </c>
    </row>
    <row r="287" s="13" customFormat="1">
      <c r="A287" s="13"/>
      <c r="B287" s="194"/>
      <c r="C287" s="13"/>
      <c r="D287" s="195" t="s">
        <v>162</v>
      </c>
      <c r="E287" s="196" t="s">
        <v>3</v>
      </c>
      <c r="F287" s="197" t="s">
        <v>315</v>
      </c>
      <c r="G287" s="13"/>
      <c r="H287" s="198">
        <v>690</v>
      </c>
      <c r="I287" s="199"/>
      <c r="J287" s="13"/>
      <c r="K287" s="13"/>
      <c r="L287" s="194"/>
      <c r="M287" s="200"/>
      <c r="N287" s="201"/>
      <c r="O287" s="201"/>
      <c r="P287" s="201"/>
      <c r="Q287" s="201"/>
      <c r="R287" s="201"/>
      <c r="S287" s="201"/>
      <c r="T287" s="20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6" t="s">
        <v>162</v>
      </c>
      <c r="AU287" s="196" t="s">
        <v>81</v>
      </c>
      <c r="AV287" s="13" t="s">
        <v>81</v>
      </c>
      <c r="AW287" s="13" t="s">
        <v>33</v>
      </c>
      <c r="AX287" s="13" t="s">
        <v>72</v>
      </c>
      <c r="AY287" s="196" t="s">
        <v>152</v>
      </c>
    </row>
    <row r="288" s="13" customFormat="1">
      <c r="A288" s="13"/>
      <c r="B288" s="194"/>
      <c r="C288" s="13"/>
      <c r="D288" s="195" t="s">
        <v>162</v>
      </c>
      <c r="E288" s="196" t="s">
        <v>3</v>
      </c>
      <c r="F288" s="197" t="s">
        <v>316</v>
      </c>
      <c r="G288" s="13"/>
      <c r="H288" s="198">
        <v>19.800000000000001</v>
      </c>
      <c r="I288" s="199"/>
      <c r="J288" s="13"/>
      <c r="K288" s="13"/>
      <c r="L288" s="194"/>
      <c r="M288" s="200"/>
      <c r="N288" s="201"/>
      <c r="O288" s="201"/>
      <c r="P288" s="201"/>
      <c r="Q288" s="201"/>
      <c r="R288" s="201"/>
      <c r="S288" s="201"/>
      <c r="T288" s="20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162</v>
      </c>
      <c r="AU288" s="196" t="s">
        <v>81</v>
      </c>
      <c r="AV288" s="13" t="s">
        <v>81</v>
      </c>
      <c r="AW288" s="13" t="s">
        <v>33</v>
      </c>
      <c r="AX288" s="13" t="s">
        <v>72</v>
      </c>
      <c r="AY288" s="196" t="s">
        <v>152</v>
      </c>
    </row>
    <row r="289" s="13" customFormat="1">
      <c r="A289" s="13"/>
      <c r="B289" s="194"/>
      <c r="C289" s="13"/>
      <c r="D289" s="195" t="s">
        <v>162</v>
      </c>
      <c r="E289" s="196" t="s">
        <v>3</v>
      </c>
      <c r="F289" s="197" t="s">
        <v>317</v>
      </c>
      <c r="G289" s="13"/>
      <c r="H289" s="198">
        <v>72.799999999999997</v>
      </c>
      <c r="I289" s="199"/>
      <c r="J289" s="13"/>
      <c r="K289" s="13"/>
      <c r="L289" s="194"/>
      <c r="M289" s="200"/>
      <c r="N289" s="201"/>
      <c r="O289" s="201"/>
      <c r="P289" s="201"/>
      <c r="Q289" s="201"/>
      <c r="R289" s="201"/>
      <c r="S289" s="201"/>
      <c r="T289" s="20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6" t="s">
        <v>162</v>
      </c>
      <c r="AU289" s="196" t="s">
        <v>81</v>
      </c>
      <c r="AV289" s="13" t="s">
        <v>81</v>
      </c>
      <c r="AW289" s="13" t="s">
        <v>33</v>
      </c>
      <c r="AX289" s="13" t="s">
        <v>72</v>
      </c>
      <c r="AY289" s="196" t="s">
        <v>152</v>
      </c>
    </row>
    <row r="290" s="13" customFormat="1">
      <c r="A290" s="13"/>
      <c r="B290" s="194"/>
      <c r="C290" s="13"/>
      <c r="D290" s="195" t="s">
        <v>162</v>
      </c>
      <c r="E290" s="196" t="s">
        <v>3</v>
      </c>
      <c r="F290" s="197" t="s">
        <v>318</v>
      </c>
      <c r="G290" s="13"/>
      <c r="H290" s="198">
        <v>105</v>
      </c>
      <c r="I290" s="199"/>
      <c r="J290" s="13"/>
      <c r="K290" s="13"/>
      <c r="L290" s="194"/>
      <c r="M290" s="200"/>
      <c r="N290" s="201"/>
      <c r="O290" s="201"/>
      <c r="P290" s="201"/>
      <c r="Q290" s="201"/>
      <c r="R290" s="201"/>
      <c r="S290" s="201"/>
      <c r="T290" s="20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6" t="s">
        <v>162</v>
      </c>
      <c r="AU290" s="196" t="s">
        <v>81</v>
      </c>
      <c r="AV290" s="13" t="s">
        <v>81</v>
      </c>
      <c r="AW290" s="13" t="s">
        <v>33</v>
      </c>
      <c r="AX290" s="13" t="s">
        <v>72</v>
      </c>
      <c r="AY290" s="196" t="s">
        <v>152</v>
      </c>
    </row>
    <row r="291" s="15" customFormat="1">
      <c r="A291" s="15"/>
      <c r="B291" s="210"/>
      <c r="C291" s="15"/>
      <c r="D291" s="195" t="s">
        <v>162</v>
      </c>
      <c r="E291" s="211" t="s">
        <v>3</v>
      </c>
      <c r="F291" s="212" t="s">
        <v>242</v>
      </c>
      <c r="G291" s="15"/>
      <c r="H291" s="213">
        <v>887.59999999999991</v>
      </c>
      <c r="I291" s="214"/>
      <c r="J291" s="15"/>
      <c r="K291" s="15"/>
      <c r="L291" s="210"/>
      <c r="M291" s="215"/>
      <c r="N291" s="216"/>
      <c r="O291" s="216"/>
      <c r="P291" s="216"/>
      <c r="Q291" s="216"/>
      <c r="R291" s="216"/>
      <c r="S291" s="216"/>
      <c r="T291" s="21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1" t="s">
        <v>162</v>
      </c>
      <c r="AU291" s="211" t="s">
        <v>81</v>
      </c>
      <c r="AV291" s="15" t="s">
        <v>158</v>
      </c>
      <c r="AW291" s="15" t="s">
        <v>33</v>
      </c>
      <c r="AX291" s="15" t="s">
        <v>79</v>
      </c>
      <c r="AY291" s="211" t="s">
        <v>152</v>
      </c>
    </row>
    <row r="292" s="12" customFormat="1" ht="22.8" customHeight="1">
      <c r="A292" s="12"/>
      <c r="B292" s="161"/>
      <c r="C292" s="12"/>
      <c r="D292" s="162" t="s">
        <v>71</v>
      </c>
      <c r="E292" s="172" t="s">
        <v>324</v>
      </c>
      <c r="F292" s="172" t="s">
        <v>325</v>
      </c>
      <c r="G292" s="12"/>
      <c r="H292" s="12"/>
      <c r="I292" s="164"/>
      <c r="J292" s="173">
        <f>BK292</f>
        <v>0</v>
      </c>
      <c r="K292" s="12"/>
      <c r="L292" s="161"/>
      <c r="M292" s="166"/>
      <c r="N292" s="167"/>
      <c r="O292" s="167"/>
      <c r="P292" s="168">
        <f>SUM(P293:P303)</f>
        <v>0</v>
      </c>
      <c r="Q292" s="167"/>
      <c r="R292" s="168">
        <f>SUM(R293:R303)</f>
        <v>0</v>
      </c>
      <c r="S292" s="167"/>
      <c r="T292" s="169">
        <f>SUM(T293:T303)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2" t="s">
        <v>79</v>
      </c>
      <c r="AT292" s="170" t="s">
        <v>71</v>
      </c>
      <c r="AU292" s="170" t="s">
        <v>79</v>
      </c>
      <c r="AY292" s="162" t="s">
        <v>152</v>
      </c>
      <c r="BK292" s="171">
        <f>SUM(BK293:BK303)</f>
        <v>0</v>
      </c>
    </row>
    <row r="293" s="2" customFormat="1" ht="44.25" customHeight="1">
      <c r="A293" s="39"/>
      <c r="B293" s="174"/>
      <c r="C293" s="175" t="s">
        <v>326</v>
      </c>
      <c r="D293" s="175" t="s">
        <v>154</v>
      </c>
      <c r="E293" s="176" t="s">
        <v>327</v>
      </c>
      <c r="F293" s="177" t="s">
        <v>328</v>
      </c>
      <c r="G293" s="178" t="s">
        <v>329</v>
      </c>
      <c r="H293" s="179">
        <v>96.546000000000006</v>
      </c>
      <c r="I293" s="180"/>
      <c r="J293" s="181">
        <f>ROUND(I293*H293,2)</f>
        <v>0</v>
      </c>
      <c r="K293" s="182"/>
      <c r="L293" s="40"/>
      <c r="M293" s="183" t="s">
        <v>3</v>
      </c>
      <c r="N293" s="184" t="s">
        <v>43</v>
      </c>
      <c r="O293" s="73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87" t="s">
        <v>158</v>
      </c>
      <c r="AT293" s="187" t="s">
        <v>154</v>
      </c>
      <c r="AU293" s="187" t="s">
        <v>81</v>
      </c>
      <c r="AY293" s="20" t="s">
        <v>152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20" t="s">
        <v>79</v>
      </c>
      <c r="BK293" s="188">
        <f>ROUND(I293*H293,2)</f>
        <v>0</v>
      </c>
      <c r="BL293" s="20" t="s">
        <v>158</v>
      </c>
      <c r="BM293" s="187" t="s">
        <v>330</v>
      </c>
    </row>
    <row r="294" s="2" customFormat="1">
      <c r="A294" s="39"/>
      <c r="B294" s="40"/>
      <c r="C294" s="39"/>
      <c r="D294" s="189" t="s">
        <v>160</v>
      </c>
      <c r="E294" s="39"/>
      <c r="F294" s="190" t="s">
        <v>331</v>
      </c>
      <c r="G294" s="39"/>
      <c r="H294" s="39"/>
      <c r="I294" s="191"/>
      <c r="J294" s="39"/>
      <c r="K294" s="39"/>
      <c r="L294" s="40"/>
      <c r="M294" s="192"/>
      <c r="N294" s="19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160</v>
      </c>
      <c r="AU294" s="20" t="s">
        <v>81</v>
      </c>
    </row>
    <row r="295" s="2" customFormat="1" ht="33" customHeight="1">
      <c r="A295" s="39"/>
      <c r="B295" s="174"/>
      <c r="C295" s="175" t="s">
        <v>332</v>
      </c>
      <c r="D295" s="175" t="s">
        <v>154</v>
      </c>
      <c r="E295" s="176" t="s">
        <v>333</v>
      </c>
      <c r="F295" s="177" t="s">
        <v>334</v>
      </c>
      <c r="G295" s="178" t="s">
        <v>329</v>
      </c>
      <c r="H295" s="179">
        <v>96.546000000000006</v>
      </c>
      <c r="I295" s="180"/>
      <c r="J295" s="181">
        <f>ROUND(I295*H295,2)</f>
        <v>0</v>
      </c>
      <c r="K295" s="182"/>
      <c r="L295" s="40"/>
      <c r="M295" s="183" t="s">
        <v>3</v>
      </c>
      <c r="N295" s="184" t="s">
        <v>43</v>
      </c>
      <c r="O295" s="73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187" t="s">
        <v>158</v>
      </c>
      <c r="AT295" s="187" t="s">
        <v>154</v>
      </c>
      <c r="AU295" s="187" t="s">
        <v>81</v>
      </c>
      <c r="AY295" s="20" t="s">
        <v>152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20" t="s">
        <v>79</v>
      </c>
      <c r="BK295" s="188">
        <f>ROUND(I295*H295,2)</f>
        <v>0</v>
      </c>
      <c r="BL295" s="20" t="s">
        <v>158</v>
      </c>
      <c r="BM295" s="187" t="s">
        <v>335</v>
      </c>
    </row>
    <row r="296" s="2" customFormat="1">
      <c r="A296" s="39"/>
      <c r="B296" s="40"/>
      <c r="C296" s="39"/>
      <c r="D296" s="189" t="s">
        <v>160</v>
      </c>
      <c r="E296" s="39"/>
      <c r="F296" s="190" t="s">
        <v>336</v>
      </c>
      <c r="G296" s="39"/>
      <c r="H296" s="39"/>
      <c r="I296" s="191"/>
      <c r="J296" s="39"/>
      <c r="K296" s="39"/>
      <c r="L296" s="40"/>
      <c r="M296" s="192"/>
      <c r="N296" s="193"/>
      <c r="O296" s="73"/>
      <c r="P296" s="73"/>
      <c r="Q296" s="73"/>
      <c r="R296" s="73"/>
      <c r="S296" s="73"/>
      <c r="T296" s="74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20" t="s">
        <v>160</v>
      </c>
      <c r="AU296" s="20" t="s">
        <v>81</v>
      </c>
    </row>
    <row r="297" s="2" customFormat="1" ht="44.25" customHeight="1">
      <c r="A297" s="39"/>
      <c r="B297" s="174"/>
      <c r="C297" s="175" t="s">
        <v>337</v>
      </c>
      <c r="D297" s="175" t="s">
        <v>154</v>
      </c>
      <c r="E297" s="176" t="s">
        <v>338</v>
      </c>
      <c r="F297" s="177" t="s">
        <v>339</v>
      </c>
      <c r="G297" s="178" t="s">
        <v>329</v>
      </c>
      <c r="H297" s="179">
        <v>1351.644</v>
      </c>
      <c r="I297" s="180"/>
      <c r="J297" s="181">
        <f>ROUND(I297*H297,2)</f>
        <v>0</v>
      </c>
      <c r="K297" s="182"/>
      <c r="L297" s="40"/>
      <c r="M297" s="183" t="s">
        <v>3</v>
      </c>
      <c r="N297" s="184" t="s">
        <v>43</v>
      </c>
      <c r="O297" s="73"/>
      <c r="P297" s="185">
        <f>O297*H297</f>
        <v>0</v>
      </c>
      <c r="Q297" s="185">
        <v>0</v>
      </c>
      <c r="R297" s="185">
        <f>Q297*H297</f>
        <v>0</v>
      </c>
      <c r="S297" s="185">
        <v>0</v>
      </c>
      <c r="T297" s="18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87" t="s">
        <v>158</v>
      </c>
      <c r="AT297" s="187" t="s">
        <v>154</v>
      </c>
      <c r="AU297" s="187" t="s">
        <v>81</v>
      </c>
      <c r="AY297" s="20" t="s">
        <v>152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20" t="s">
        <v>79</v>
      </c>
      <c r="BK297" s="188">
        <f>ROUND(I297*H297,2)</f>
        <v>0</v>
      </c>
      <c r="BL297" s="20" t="s">
        <v>158</v>
      </c>
      <c r="BM297" s="187" t="s">
        <v>340</v>
      </c>
    </row>
    <row r="298" s="2" customFormat="1">
      <c r="A298" s="39"/>
      <c r="B298" s="40"/>
      <c r="C298" s="39"/>
      <c r="D298" s="189" t="s">
        <v>160</v>
      </c>
      <c r="E298" s="39"/>
      <c r="F298" s="190" t="s">
        <v>341</v>
      </c>
      <c r="G298" s="39"/>
      <c r="H298" s="39"/>
      <c r="I298" s="191"/>
      <c r="J298" s="39"/>
      <c r="K298" s="39"/>
      <c r="L298" s="40"/>
      <c r="M298" s="192"/>
      <c r="N298" s="193"/>
      <c r="O298" s="73"/>
      <c r="P298" s="73"/>
      <c r="Q298" s="73"/>
      <c r="R298" s="73"/>
      <c r="S298" s="73"/>
      <c r="T298" s="7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20" t="s">
        <v>160</v>
      </c>
      <c r="AU298" s="20" t="s">
        <v>81</v>
      </c>
    </row>
    <row r="299" s="2" customFormat="1">
      <c r="A299" s="39"/>
      <c r="B299" s="40"/>
      <c r="C299" s="39"/>
      <c r="D299" s="195" t="s">
        <v>272</v>
      </c>
      <c r="E299" s="39"/>
      <c r="F299" s="218" t="s">
        <v>342</v>
      </c>
      <c r="G299" s="39"/>
      <c r="H299" s="39"/>
      <c r="I299" s="191"/>
      <c r="J299" s="39"/>
      <c r="K299" s="39"/>
      <c r="L299" s="40"/>
      <c r="M299" s="192"/>
      <c r="N299" s="193"/>
      <c r="O299" s="73"/>
      <c r="P299" s="73"/>
      <c r="Q299" s="73"/>
      <c r="R299" s="73"/>
      <c r="S299" s="73"/>
      <c r="T299" s="7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20" t="s">
        <v>272</v>
      </c>
      <c r="AU299" s="20" t="s">
        <v>81</v>
      </c>
    </row>
    <row r="300" s="13" customFormat="1">
      <c r="A300" s="13"/>
      <c r="B300" s="194"/>
      <c r="C300" s="13"/>
      <c r="D300" s="195" t="s">
        <v>162</v>
      </c>
      <c r="E300" s="13"/>
      <c r="F300" s="197" t="s">
        <v>343</v>
      </c>
      <c r="G300" s="13"/>
      <c r="H300" s="198">
        <v>1351.644</v>
      </c>
      <c r="I300" s="199"/>
      <c r="J300" s="13"/>
      <c r="K300" s="13"/>
      <c r="L300" s="194"/>
      <c r="M300" s="200"/>
      <c r="N300" s="201"/>
      <c r="O300" s="201"/>
      <c r="P300" s="201"/>
      <c r="Q300" s="201"/>
      <c r="R300" s="201"/>
      <c r="S300" s="201"/>
      <c r="T300" s="20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6" t="s">
        <v>162</v>
      </c>
      <c r="AU300" s="196" t="s">
        <v>81</v>
      </c>
      <c r="AV300" s="13" t="s">
        <v>81</v>
      </c>
      <c r="AW300" s="13" t="s">
        <v>4</v>
      </c>
      <c r="AX300" s="13" t="s">
        <v>79</v>
      </c>
      <c r="AY300" s="196" t="s">
        <v>152</v>
      </c>
    </row>
    <row r="301" s="2" customFormat="1" ht="24.15" customHeight="1">
      <c r="A301" s="39"/>
      <c r="B301" s="174"/>
      <c r="C301" s="175" t="s">
        <v>344</v>
      </c>
      <c r="D301" s="175" t="s">
        <v>154</v>
      </c>
      <c r="E301" s="176" t="s">
        <v>345</v>
      </c>
      <c r="F301" s="177" t="s">
        <v>346</v>
      </c>
      <c r="G301" s="178" t="s">
        <v>329</v>
      </c>
      <c r="H301" s="179">
        <v>96.546000000000006</v>
      </c>
      <c r="I301" s="180"/>
      <c r="J301" s="181">
        <f>ROUND(I301*H301,2)</f>
        <v>0</v>
      </c>
      <c r="K301" s="182"/>
      <c r="L301" s="40"/>
      <c r="M301" s="183" t="s">
        <v>3</v>
      </c>
      <c r="N301" s="184" t="s">
        <v>43</v>
      </c>
      <c r="O301" s="73"/>
      <c r="P301" s="185">
        <f>O301*H301</f>
        <v>0</v>
      </c>
      <c r="Q301" s="185">
        <v>0</v>
      </c>
      <c r="R301" s="185">
        <f>Q301*H301</f>
        <v>0</v>
      </c>
      <c r="S301" s="185">
        <v>0</v>
      </c>
      <c r="T301" s="18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87" t="s">
        <v>158</v>
      </c>
      <c r="AT301" s="187" t="s">
        <v>154</v>
      </c>
      <c r="AU301" s="187" t="s">
        <v>81</v>
      </c>
      <c r="AY301" s="20" t="s">
        <v>152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20" t="s">
        <v>79</v>
      </c>
      <c r="BK301" s="188">
        <f>ROUND(I301*H301,2)</f>
        <v>0</v>
      </c>
      <c r="BL301" s="20" t="s">
        <v>158</v>
      </c>
      <c r="BM301" s="187" t="s">
        <v>347</v>
      </c>
    </row>
    <row r="302" s="2" customFormat="1">
      <c r="A302" s="39"/>
      <c r="B302" s="40"/>
      <c r="C302" s="39"/>
      <c r="D302" s="189" t="s">
        <v>160</v>
      </c>
      <c r="E302" s="39"/>
      <c r="F302" s="190" t="s">
        <v>348</v>
      </c>
      <c r="G302" s="39"/>
      <c r="H302" s="39"/>
      <c r="I302" s="191"/>
      <c r="J302" s="39"/>
      <c r="K302" s="39"/>
      <c r="L302" s="40"/>
      <c r="M302" s="192"/>
      <c r="N302" s="19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160</v>
      </c>
      <c r="AU302" s="20" t="s">
        <v>81</v>
      </c>
    </row>
    <row r="303" s="2" customFormat="1">
      <c r="A303" s="39"/>
      <c r="B303" s="40"/>
      <c r="C303" s="39"/>
      <c r="D303" s="195" t="s">
        <v>272</v>
      </c>
      <c r="E303" s="39"/>
      <c r="F303" s="218" t="s">
        <v>349</v>
      </c>
      <c r="G303" s="39"/>
      <c r="H303" s="39"/>
      <c r="I303" s="191"/>
      <c r="J303" s="39"/>
      <c r="K303" s="39"/>
      <c r="L303" s="40"/>
      <c r="M303" s="192"/>
      <c r="N303" s="193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272</v>
      </c>
      <c r="AU303" s="20" t="s">
        <v>81</v>
      </c>
    </row>
    <row r="304" s="12" customFormat="1" ht="22.8" customHeight="1">
      <c r="A304" s="12"/>
      <c r="B304" s="161"/>
      <c r="C304" s="12"/>
      <c r="D304" s="162" t="s">
        <v>71</v>
      </c>
      <c r="E304" s="172" t="s">
        <v>350</v>
      </c>
      <c r="F304" s="172" t="s">
        <v>351</v>
      </c>
      <c r="G304" s="12"/>
      <c r="H304" s="12"/>
      <c r="I304" s="164"/>
      <c r="J304" s="173">
        <f>BK304</f>
        <v>0</v>
      </c>
      <c r="K304" s="12"/>
      <c r="L304" s="161"/>
      <c r="M304" s="166"/>
      <c r="N304" s="167"/>
      <c r="O304" s="167"/>
      <c r="P304" s="168">
        <f>SUM(P305:P306)</f>
        <v>0</v>
      </c>
      <c r="Q304" s="167"/>
      <c r="R304" s="168">
        <f>SUM(R305:R306)</f>
        <v>0</v>
      </c>
      <c r="S304" s="167"/>
      <c r="T304" s="169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62" t="s">
        <v>79</v>
      </c>
      <c r="AT304" s="170" t="s">
        <v>71</v>
      </c>
      <c r="AU304" s="170" t="s">
        <v>79</v>
      </c>
      <c r="AY304" s="162" t="s">
        <v>152</v>
      </c>
      <c r="BK304" s="171">
        <f>SUM(BK305:BK306)</f>
        <v>0</v>
      </c>
    </row>
    <row r="305" s="2" customFormat="1" ht="55.5" customHeight="1">
      <c r="A305" s="39"/>
      <c r="B305" s="174"/>
      <c r="C305" s="175" t="s">
        <v>352</v>
      </c>
      <c r="D305" s="175" t="s">
        <v>154</v>
      </c>
      <c r="E305" s="176" t="s">
        <v>353</v>
      </c>
      <c r="F305" s="177" t="s">
        <v>354</v>
      </c>
      <c r="G305" s="178" t="s">
        <v>329</v>
      </c>
      <c r="H305" s="179">
        <v>75.674999999999997</v>
      </c>
      <c r="I305" s="180"/>
      <c r="J305" s="181">
        <f>ROUND(I305*H305,2)</f>
        <v>0</v>
      </c>
      <c r="K305" s="182"/>
      <c r="L305" s="40"/>
      <c r="M305" s="183" t="s">
        <v>3</v>
      </c>
      <c r="N305" s="184" t="s">
        <v>43</v>
      </c>
      <c r="O305" s="73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87" t="s">
        <v>158</v>
      </c>
      <c r="AT305" s="187" t="s">
        <v>154</v>
      </c>
      <c r="AU305" s="187" t="s">
        <v>81</v>
      </c>
      <c r="AY305" s="20" t="s">
        <v>152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20" t="s">
        <v>79</v>
      </c>
      <c r="BK305" s="188">
        <f>ROUND(I305*H305,2)</f>
        <v>0</v>
      </c>
      <c r="BL305" s="20" t="s">
        <v>158</v>
      </c>
      <c r="BM305" s="187" t="s">
        <v>355</v>
      </c>
    </row>
    <row r="306" s="2" customFormat="1">
      <c r="A306" s="39"/>
      <c r="B306" s="40"/>
      <c r="C306" s="39"/>
      <c r="D306" s="189" t="s">
        <v>160</v>
      </c>
      <c r="E306" s="39"/>
      <c r="F306" s="190" t="s">
        <v>356</v>
      </c>
      <c r="G306" s="39"/>
      <c r="H306" s="39"/>
      <c r="I306" s="191"/>
      <c r="J306" s="39"/>
      <c r="K306" s="39"/>
      <c r="L306" s="40"/>
      <c r="M306" s="192"/>
      <c r="N306" s="193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160</v>
      </c>
      <c r="AU306" s="20" t="s">
        <v>81</v>
      </c>
    </row>
    <row r="307" s="12" customFormat="1" ht="25.92" customHeight="1">
      <c r="A307" s="12"/>
      <c r="B307" s="161"/>
      <c r="C307" s="12"/>
      <c r="D307" s="162" t="s">
        <v>71</v>
      </c>
      <c r="E307" s="163" t="s">
        <v>357</v>
      </c>
      <c r="F307" s="163" t="s">
        <v>358</v>
      </c>
      <c r="G307" s="12"/>
      <c r="H307" s="12"/>
      <c r="I307" s="164"/>
      <c r="J307" s="165">
        <f>BK307</f>
        <v>0</v>
      </c>
      <c r="K307" s="12"/>
      <c r="L307" s="161"/>
      <c r="M307" s="166"/>
      <c r="N307" s="167"/>
      <c r="O307" s="167"/>
      <c r="P307" s="168">
        <f>P308+P326+P330+P355+P388+P472+P494+P540+P560</f>
        <v>0</v>
      </c>
      <c r="Q307" s="167"/>
      <c r="R307" s="168">
        <f>R308+R326+R330+R355+R388+R472+R494+R540+R560</f>
        <v>65.668001230000002</v>
      </c>
      <c r="S307" s="167"/>
      <c r="T307" s="169">
        <f>T308+T326+T330+T355+T388+T472+T494+T540+T560</f>
        <v>50.314924419999997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62" t="s">
        <v>81</v>
      </c>
      <c r="AT307" s="170" t="s">
        <v>71</v>
      </c>
      <c r="AU307" s="170" t="s">
        <v>72</v>
      </c>
      <c r="AY307" s="162" t="s">
        <v>152</v>
      </c>
      <c r="BK307" s="171">
        <f>BK308+BK326+BK330+BK355+BK388+BK472+BK494+BK540+BK560</f>
        <v>0</v>
      </c>
    </row>
    <row r="308" s="12" customFormat="1" ht="22.8" customHeight="1">
      <c r="A308" s="12"/>
      <c r="B308" s="161"/>
      <c r="C308" s="12"/>
      <c r="D308" s="162" t="s">
        <v>71</v>
      </c>
      <c r="E308" s="172" t="s">
        <v>359</v>
      </c>
      <c r="F308" s="172" t="s">
        <v>360</v>
      </c>
      <c r="G308" s="12"/>
      <c r="H308" s="12"/>
      <c r="I308" s="164"/>
      <c r="J308" s="173">
        <f>BK308</f>
        <v>0</v>
      </c>
      <c r="K308" s="12"/>
      <c r="L308" s="161"/>
      <c r="M308" s="166"/>
      <c r="N308" s="167"/>
      <c r="O308" s="167"/>
      <c r="P308" s="168">
        <f>SUM(P309:P325)</f>
        <v>0</v>
      </c>
      <c r="Q308" s="167"/>
      <c r="R308" s="168">
        <f>SUM(R309:R325)</f>
        <v>16.518699999999999</v>
      </c>
      <c r="S308" s="167"/>
      <c r="T308" s="169">
        <f>SUM(T309:T325)</f>
        <v>0.0059999999999999993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62" t="s">
        <v>81</v>
      </c>
      <c r="AT308" s="170" t="s">
        <v>71</v>
      </c>
      <c r="AU308" s="170" t="s">
        <v>79</v>
      </c>
      <c r="AY308" s="162" t="s">
        <v>152</v>
      </c>
      <c r="BK308" s="171">
        <f>SUM(BK309:BK325)</f>
        <v>0</v>
      </c>
    </row>
    <row r="309" s="2" customFormat="1" ht="33" customHeight="1">
      <c r="A309" s="39"/>
      <c r="B309" s="174"/>
      <c r="C309" s="175" t="s">
        <v>361</v>
      </c>
      <c r="D309" s="175" t="s">
        <v>154</v>
      </c>
      <c r="E309" s="176" t="s">
        <v>362</v>
      </c>
      <c r="F309" s="177" t="s">
        <v>363</v>
      </c>
      <c r="G309" s="178" t="s">
        <v>364</v>
      </c>
      <c r="H309" s="179">
        <v>20</v>
      </c>
      <c r="I309" s="180"/>
      <c r="J309" s="181">
        <f>ROUND(I309*H309,2)</f>
        <v>0</v>
      </c>
      <c r="K309" s="182"/>
      <c r="L309" s="40"/>
      <c r="M309" s="183" t="s">
        <v>3</v>
      </c>
      <c r="N309" s="184" t="s">
        <v>43</v>
      </c>
      <c r="O309" s="73"/>
      <c r="P309" s="185">
        <f>O309*H309</f>
        <v>0</v>
      </c>
      <c r="Q309" s="185">
        <v>0</v>
      </c>
      <c r="R309" s="185">
        <f>Q309*H309</f>
        <v>0</v>
      </c>
      <c r="S309" s="185">
        <v>0.00029999999999999997</v>
      </c>
      <c r="T309" s="186">
        <f>S309*H309</f>
        <v>0.0059999999999999993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87" t="s">
        <v>279</v>
      </c>
      <c r="AT309" s="187" t="s">
        <v>154</v>
      </c>
      <c r="AU309" s="187" t="s">
        <v>81</v>
      </c>
      <c r="AY309" s="20" t="s">
        <v>152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20" t="s">
        <v>79</v>
      </c>
      <c r="BK309" s="188">
        <f>ROUND(I309*H309,2)</f>
        <v>0</v>
      </c>
      <c r="BL309" s="20" t="s">
        <v>279</v>
      </c>
      <c r="BM309" s="187" t="s">
        <v>365</v>
      </c>
    </row>
    <row r="310" s="2" customFormat="1">
      <c r="A310" s="39"/>
      <c r="B310" s="40"/>
      <c r="C310" s="39"/>
      <c r="D310" s="189" t="s">
        <v>160</v>
      </c>
      <c r="E310" s="39"/>
      <c r="F310" s="190" t="s">
        <v>366</v>
      </c>
      <c r="G310" s="39"/>
      <c r="H310" s="39"/>
      <c r="I310" s="191"/>
      <c r="J310" s="39"/>
      <c r="K310" s="39"/>
      <c r="L310" s="40"/>
      <c r="M310" s="192"/>
      <c r="N310" s="19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160</v>
      </c>
      <c r="AU310" s="20" t="s">
        <v>81</v>
      </c>
    </row>
    <row r="311" s="2" customFormat="1" ht="33" customHeight="1">
      <c r="A311" s="39"/>
      <c r="B311" s="174"/>
      <c r="C311" s="175" t="s">
        <v>367</v>
      </c>
      <c r="D311" s="175" t="s">
        <v>154</v>
      </c>
      <c r="E311" s="176" t="s">
        <v>368</v>
      </c>
      <c r="F311" s="177" t="s">
        <v>369</v>
      </c>
      <c r="G311" s="178" t="s">
        <v>157</v>
      </c>
      <c r="H311" s="179">
        <v>2730.3649999999998</v>
      </c>
      <c r="I311" s="180"/>
      <c r="J311" s="181">
        <f>ROUND(I311*H311,2)</f>
        <v>0</v>
      </c>
      <c r="K311" s="182"/>
      <c r="L311" s="40"/>
      <c r="M311" s="183" t="s">
        <v>3</v>
      </c>
      <c r="N311" s="184" t="s">
        <v>43</v>
      </c>
      <c r="O311" s="73"/>
      <c r="P311" s="185">
        <f>O311*H311</f>
        <v>0</v>
      </c>
      <c r="Q311" s="185">
        <v>0</v>
      </c>
      <c r="R311" s="185">
        <f>Q311*H311</f>
        <v>0</v>
      </c>
      <c r="S311" s="185">
        <v>0</v>
      </c>
      <c r="T311" s="18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87" t="s">
        <v>279</v>
      </c>
      <c r="AT311" s="187" t="s">
        <v>154</v>
      </c>
      <c r="AU311" s="187" t="s">
        <v>81</v>
      </c>
      <c r="AY311" s="20" t="s">
        <v>152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20" t="s">
        <v>79</v>
      </c>
      <c r="BK311" s="188">
        <f>ROUND(I311*H311,2)</f>
        <v>0</v>
      </c>
      <c r="BL311" s="20" t="s">
        <v>279</v>
      </c>
      <c r="BM311" s="187" t="s">
        <v>370</v>
      </c>
    </row>
    <row r="312" s="2" customFormat="1">
      <c r="A312" s="39"/>
      <c r="B312" s="40"/>
      <c r="C312" s="39"/>
      <c r="D312" s="189" t="s">
        <v>160</v>
      </c>
      <c r="E312" s="39"/>
      <c r="F312" s="190" t="s">
        <v>371</v>
      </c>
      <c r="G312" s="39"/>
      <c r="H312" s="39"/>
      <c r="I312" s="191"/>
      <c r="J312" s="39"/>
      <c r="K312" s="39"/>
      <c r="L312" s="40"/>
      <c r="M312" s="192"/>
      <c r="N312" s="193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160</v>
      </c>
      <c r="AU312" s="20" t="s">
        <v>81</v>
      </c>
    </row>
    <row r="313" s="13" customFormat="1">
      <c r="A313" s="13"/>
      <c r="B313" s="194"/>
      <c r="C313" s="13"/>
      <c r="D313" s="195" t="s">
        <v>162</v>
      </c>
      <c r="E313" s="196" t="s">
        <v>3</v>
      </c>
      <c r="F313" s="197" t="s">
        <v>372</v>
      </c>
      <c r="G313" s="13"/>
      <c r="H313" s="198">
        <v>2300</v>
      </c>
      <c r="I313" s="199"/>
      <c r="J313" s="13"/>
      <c r="K313" s="13"/>
      <c r="L313" s="194"/>
      <c r="M313" s="200"/>
      <c r="N313" s="201"/>
      <c r="O313" s="201"/>
      <c r="P313" s="201"/>
      <c r="Q313" s="201"/>
      <c r="R313" s="201"/>
      <c r="S313" s="201"/>
      <c r="T313" s="20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6" t="s">
        <v>162</v>
      </c>
      <c r="AU313" s="196" t="s">
        <v>81</v>
      </c>
      <c r="AV313" s="13" t="s">
        <v>81</v>
      </c>
      <c r="AW313" s="13" t="s">
        <v>33</v>
      </c>
      <c r="AX313" s="13" t="s">
        <v>72</v>
      </c>
      <c r="AY313" s="196" t="s">
        <v>152</v>
      </c>
    </row>
    <row r="314" s="13" customFormat="1">
      <c r="A314" s="13"/>
      <c r="B314" s="194"/>
      <c r="C314" s="13"/>
      <c r="D314" s="195" t="s">
        <v>162</v>
      </c>
      <c r="E314" s="196" t="s">
        <v>3</v>
      </c>
      <c r="F314" s="197" t="s">
        <v>373</v>
      </c>
      <c r="G314" s="13"/>
      <c r="H314" s="198">
        <v>55.439999999999998</v>
      </c>
      <c r="I314" s="199"/>
      <c r="J314" s="13"/>
      <c r="K314" s="13"/>
      <c r="L314" s="194"/>
      <c r="M314" s="200"/>
      <c r="N314" s="201"/>
      <c r="O314" s="201"/>
      <c r="P314" s="201"/>
      <c r="Q314" s="201"/>
      <c r="R314" s="201"/>
      <c r="S314" s="201"/>
      <c r="T314" s="20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6" t="s">
        <v>162</v>
      </c>
      <c r="AU314" s="196" t="s">
        <v>81</v>
      </c>
      <c r="AV314" s="13" t="s">
        <v>81</v>
      </c>
      <c r="AW314" s="13" t="s">
        <v>33</v>
      </c>
      <c r="AX314" s="13" t="s">
        <v>72</v>
      </c>
      <c r="AY314" s="196" t="s">
        <v>152</v>
      </c>
    </row>
    <row r="315" s="13" customFormat="1">
      <c r="A315" s="13"/>
      <c r="B315" s="194"/>
      <c r="C315" s="13"/>
      <c r="D315" s="195" t="s">
        <v>162</v>
      </c>
      <c r="E315" s="196" t="s">
        <v>3</v>
      </c>
      <c r="F315" s="197" t="s">
        <v>374</v>
      </c>
      <c r="G315" s="13"/>
      <c r="H315" s="198">
        <v>54.600000000000001</v>
      </c>
      <c r="I315" s="199"/>
      <c r="J315" s="13"/>
      <c r="K315" s="13"/>
      <c r="L315" s="194"/>
      <c r="M315" s="200"/>
      <c r="N315" s="201"/>
      <c r="O315" s="201"/>
      <c r="P315" s="201"/>
      <c r="Q315" s="201"/>
      <c r="R315" s="201"/>
      <c r="S315" s="201"/>
      <c r="T315" s="20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6" t="s">
        <v>162</v>
      </c>
      <c r="AU315" s="196" t="s">
        <v>81</v>
      </c>
      <c r="AV315" s="13" t="s">
        <v>81</v>
      </c>
      <c r="AW315" s="13" t="s">
        <v>33</v>
      </c>
      <c r="AX315" s="13" t="s">
        <v>72</v>
      </c>
      <c r="AY315" s="196" t="s">
        <v>152</v>
      </c>
    </row>
    <row r="316" s="13" customFormat="1">
      <c r="A316" s="13"/>
      <c r="B316" s="194"/>
      <c r="C316" s="13"/>
      <c r="D316" s="195" t="s">
        <v>162</v>
      </c>
      <c r="E316" s="196" t="s">
        <v>3</v>
      </c>
      <c r="F316" s="197" t="s">
        <v>375</v>
      </c>
      <c r="G316" s="13"/>
      <c r="H316" s="198">
        <v>72.799999999999997</v>
      </c>
      <c r="I316" s="199"/>
      <c r="J316" s="13"/>
      <c r="K316" s="13"/>
      <c r="L316" s="194"/>
      <c r="M316" s="200"/>
      <c r="N316" s="201"/>
      <c r="O316" s="201"/>
      <c r="P316" s="201"/>
      <c r="Q316" s="201"/>
      <c r="R316" s="201"/>
      <c r="S316" s="201"/>
      <c r="T316" s="20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6" t="s">
        <v>162</v>
      </c>
      <c r="AU316" s="196" t="s">
        <v>81</v>
      </c>
      <c r="AV316" s="13" t="s">
        <v>81</v>
      </c>
      <c r="AW316" s="13" t="s">
        <v>33</v>
      </c>
      <c r="AX316" s="13" t="s">
        <v>72</v>
      </c>
      <c r="AY316" s="196" t="s">
        <v>152</v>
      </c>
    </row>
    <row r="317" s="13" customFormat="1">
      <c r="A317" s="13"/>
      <c r="B317" s="194"/>
      <c r="C317" s="13"/>
      <c r="D317" s="195" t="s">
        <v>162</v>
      </c>
      <c r="E317" s="196" t="s">
        <v>3</v>
      </c>
      <c r="F317" s="197" t="s">
        <v>376</v>
      </c>
      <c r="G317" s="13"/>
      <c r="H317" s="198">
        <v>168</v>
      </c>
      <c r="I317" s="199"/>
      <c r="J317" s="13"/>
      <c r="K317" s="13"/>
      <c r="L317" s="194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162</v>
      </c>
      <c r="AU317" s="196" t="s">
        <v>81</v>
      </c>
      <c r="AV317" s="13" t="s">
        <v>81</v>
      </c>
      <c r="AW317" s="13" t="s">
        <v>33</v>
      </c>
      <c r="AX317" s="13" t="s">
        <v>72</v>
      </c>
      <c r="AY317" s="196" t="s">
        <v>152</v>
      </c>
    </row>
    <row r="318" s="16" customFormat="1">
      <c r="A318" s="16"/>
      <c r="B318" s="219"/>
      <c r="C318" s="16"/>
      <c r="D318" s="195" t="s">
        <v>162</v>
      </c>
      <c r="E318" s="220" t="s">
        <v>3</v>
      </c>
      <c r="F318" s="221" t="s">
        <v>314</v>
      </c>
      <c r="G318" s="16"/>
      <c r="H318" s="222">
        <v>2650.8400000000001</v>
      </c>
      <c r="I318" s="223"/>
      <c r="J318" s="16"/>
      <c r="K318" s="16"/>
      <c r="L318" s="219"/>
      <c r="M318" s="224"/>
      <c r="N318" s="225"/>
      <c r="O318" s="225"/>
      <c r="P318" s="225"/>
      <c r="Q318" s="225"/>
      <c r="R318" s="225"/>
      <c r="S318" s="225"/>
      <c r="T318" s="22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20" t="s">
        <v>162</v>
      </c>
      <c r="AU318" s="220" t="s">
        <v>81</v>
      </c>
      <c r="AV318" s="16" t="s">
        <v>168</v>
      </c>
      <c r="AW318" s="16" t="s">
        <v>33</v>
      </c>
      <c r="AX318" s="16" t="s">
        <v>72</v>
      </c>
      <c r="AY318" s="220" t="s">
        <v>152</v>
      </c>
    </row>
    <row r="319" s="13" customFormat="1">
      <c r="A319" s="13"/>
      <c r="B319" s="194"/>
      <c r="C319" s="13"/>
      <c r="D319" s="195" t="s">
        <v>162</v>
      </c>
      <c r="E319" s="196" t="s">
        <v>3</v>
      </c>
      <c r="F319" s="197" t="s">
        <v>377</v>
      </c>
      <c r="G319" s="13"/>
      <c r="H319" s="198">
        <v>79.525000000000006</v>
      </c>
      <c r="I319" s="199"/>
      <c r="J319" s="13"/>
      <c r="K319" s="13"/>
      <c r="L319" s="194"/>
      <c r="M319" s="200"/>
      <c r="N319" s="201"/>
      <c r="O319" s="201"/>
      <c r="P319" s="201"/>
      <c r="Q319" s="201"/>
      <c r="R319" s="201"/>
      <c r="S319" s="201"/>
      <c r="T319" s="20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6" t="s">
        <v>162</v>
      </c>
      <c r="AU319" s="196" t="s">
        <v>81</v>
      </c>
      <c r="AV319" s="13" t="s">
        <v>81</v>
      </c>
      <c r="AW319" s="13" t="s">
        <v>33</v>
      </c>
      <c r="AX319" s="13" t="s">
        <v>72</v>
      </c>
      <c r="AY319" s="196" t="s">
        <v>152</v>
      </c>
    </row>
    <row r="320" s="15" customFormat="1">
      <c r="A320" s="15"/>
      <c r="B320" s="210"/>
      <c r="C320" s="15"/>
      <c r="D320" s="195" t="s">
        <v>162</v>
      </c>
      <c r="E320" s="211" t="s">
        <v>3</v>
      </c>
      <c r="F320" s="212" t="s">
        <v>242</v>
      </c>
      <c r="G320" s="15"/>
      <c r="H320" s="213">
        <v>2730.3650000000002</v>
      </c>
      <c r="I320" s="214"/>
      <c r="J320" s="15"/>
      <c r="K320" s="15"/>
      <c r="L320" s="210"/>
      <c r="M320" s="215"/>
      <c r="N320" s="216"/>
      <c r="O320" s="216"/>
      <c r="P320" s="216"/>
      <c r="Q320" s="216"/>
      <c r="R320" s="216"/>
      <c r="S320" s="216"/>
      <c r="T320" s="21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1" t="s">
        <v>162</v>
      </c>
      <c r="AU320" s="211" t="s">
        <v>81</v>
      </c>
      <c r="AV320" s="15" t="s">
        <v>158</v>
      </c>
      <c r="AW320" s="15" t="s">
        <v>33</v>
      </c>
      <c r="AX320" s="15" t="s">
        <v>79</v>
      </c>
      <c r="AY320" s="211" t="s">
        <v>152</v>
      </c>
    </row>
    <row r="321" s="2" customFormat="1" ht="49.05" customHeight="1">
      <c r="A321" s="39"/>
      <c r="B321" s="174"/>
      <c r="C321" s="227" t="s">
        <v>378</v>
      </c>
      <c r="D321" s="227" t="s">
        <v>379</v>
      </c>
      <c r="E321" s="228" t="s">
        <v>380</v>
      </c>
      <c r="F321" s="229" t="s">
        <v>381</v>
      </c>
      <c r="G321" s="230" t="s">
        <v>157</v>
      </c>
      <c r="H321" s="231">
        <v>3003.4000000000001</v>
      </c>
      <c r="I321" s="232"/>
      <c r="J321" s="233">
        <f>ROUND(I321*H321,2)</f>
        <v>0</v>
      </c>
      <c r="K321" s="234"/>
      <c r="L321" s="235"/>
      <c r="M321" s="236" t="s">
        <v>3</v>
      </c>
      <c r="N321" s="237" t="s">
        <v>43</v>
      </c>
      <c r="O321" s="73"/>
      <c r="P321" s="185">
        <f>O321*H321</f>
        <v>0</v>
      </c>
      <c r="Q321" s="185">
        <v>0.0054999999999999997</v>
      </c>
      <c r="R321" s="185">
        <f>Q321*H321</f>
        <v>16.518699999999999</v>
      </c>
      <c r="S321" s="185">
        <v>0</v>
      </c>
      <c r="T321" s="18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7" t="s">
        <v>382</v>
      </c>
      <c r="AT321" s="187" t="s">
        <v>379</v>
      </c>
      <c r="AU321" s="187" t="s">
        <v>81</v>
      </c>
      <c r="AY321" s="20" t="s">
        <v>152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20" t="s">
        <v>79</v>
      </c>
      <c r="BK321" s="188">
        <f>ROUND(I321*H321,2)</f>
        <v>0</v>
      </c>
      <c r="BL321" s="20" t="s">
        <v>279</v>
      </c>
      <c r="BM321" s="187" t="s">
        <v>383</v>
      </c>
    </row>
    <row r="322" s="2" customFormat="1">
      <c r="A322" s="39"/>
      <c r="B322" s="40"/>
      <c r="C322" s="39"/>
      <c r="D322" s="189" t="s">
        <v>160</v>
      </c>
      <c r="E322" s="39"/>
      <c r="F322" s="190" t="s">
        <v>384</v>
      </c>
      <c r="G322" s="39"/>
      <c r="H322" s="39"/>
      <c r="I322" s="191"/>
      <c r="J322" s="39"/>
      <c r="K322" s="39"/>
      <c r="L322" s="40"/>
      <c r="M322" s="192"/>
      <c r="N322" s="193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160</v>
      </c>
      <c r="AU322" s="20" t="s">
        <v>81</v>
      </c>
    </row>
    <row r="323" s="13" customFormat="1">
      <c r="A323" s="13"/>
      <c r="B323" s="194"/>
      <c r="C323" s="13"/>
      <c r="D323" s="195" t="s">
        <v>162</v>
      </c>
      <c r="E323" s="13"/>
      <c r="F323" s="197" t="s">
        <v>385</v>
      </c>
      <c r="G323" s="13"/>
      <c r="H323" s="198">
        <v>3003.4000000000001</v>
      </c>
      <c r="I323" s="199"/>
      <c r="J323" s="13"/>
      <c r="K323" s="13"/>
      <c r="L323" s="194"/>
      <c r="M323" s="200"/>
      <c r="N323" s="201"/>
      <c r="O323" s="201"/>
      <c r="P323" s="201"/>
      <c r="Q323" s="201"/>
      <c r="R323" s="201"/>
      <c r="S323" s="201"/>
      <c r="T323" s="20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6" t="s">
        <v>162</v>
      </c>
      <c r="AU323" s="196" t="s">
        <v>81</v>
      </c>
      <c r="AV323" s="13" t="s">
        <v>81</v>
      </c>
      <c r="AW323" s="13" t="s">
        <v>4</v>
      </c>
      <c r="AX323" s="13" t="s">
        <v>79</v>
      </c>
      <c r="AY323" s="196" t="s">
        <v>152</v>
      </c>
    </row>
    <row r="324" s="2" customFormat="1" ht="49.05" customHeight="1">
      <c r="A324" s="39"/>
      <c r="B324" s="174"/>
      <c r="C324" s="175" t="s">
        <v>382</v>
      </c>
      <c r="D324" s="175" t="s">
        <v>154</v>
      </c>
      <c r="E324" s="176" t="s">
        <v>386</v>
      </c>
      <c r="F324" s="177" t="s">
        <v>387</v>
      </c>
      <c r="G324" s="178" t="s">
        <v>329</v>
      </c>
      <c r="H324" s="179">
        <v>16.518999999999998</v>
      </c>
      <c r="I324" s="180"/>
      <c r="J324" s="181">
        <f>ROUND(I324*H324,2)</f>
        <v>0</v>
      </c>
      <c r="K324" s="182"/>
      <c r="L324" s="40"/>
      <c r="M324" s="183" t="s">
        <v>3</v>
      </c>
      <c r="N324" s="184" t="s">
        <v>43</v>
      </c>
      <c r="O324" s="73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87" t="s">
        <v>279</v>
      </c>
      <c r="AT324" s="187" t="s">
        <v>154</v>
      </c>
      <c r="AU324" s="187" t="s">
        <v>81</v>
      </c>
      <c r="AY324" s="20" t="s">
        <v>152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79</v>
      </c>
      <c r="BK324" s="188">
        <f>ROUND(I324*H324,2)</f>
        <v>0</v>
      </c>
      <c r="BL324" s="20" t="s">
        <v>279</v>
      </c>
      <c r="BM324" s="187" t="s">
        <v>388</v>
      </c>
    </row>
    <row r="325" s="2" customFormat="1">
      <c r="A325" s="39"/>
      <c r="B325" s="40"/>
      <c r="C325" s="39"/>
      <c r="D325" s="189" t="s">
        <v>160</v>
      </c>
      <c r="E325" s="39"/>
      <c r="F325" s="190" t="s">
        <v>389</v>
      </c>
      <c r="G325" s="39"/>
      <c r="H325" s="39"/>
      <c r="I325" s="191"/>
      <c r="J325" s="39"/>
      <c r="K325" s="39"/>
      <c r="L325" s="40"/>
      <c r="M325" s="192"/>
      <c r="N325" s="193"/>
      <c r="O325" s="73"/>
      <c r="P325" s="73"/>
      <c r="Q325" s="73"/>
      <c r="R325" s="73"/>
      <c r="S325" s="73"/>
      <c r="T325" s="7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20" t="s">
        <v>160</v>
      </c>
      <c r="AU325" s="20" t="s">
        <v>81</v>
      </c>
    </row>
    <row r="326" s="12" customFormat="1" ht="22.8" customHeight="1">
      <c r="A326" s="12"/>
      <c r="B326" s="161"/>
      <c r="C326" s="12"/>
      <c r="D326" s="162" t="s">
        <v>71</v>
      </c>
      <c r="E326" s="172" t="s">
        <v>390</v>
      </c>
      <c r="F326" s="172" t="s">
        <v>391</v>
      </c>
      <c r="G326" s="12"/>
      <c r="H326" s="12"/>
      <c r="I326" s="164"/>
      <c r="J326" s="173">
        <f>BK326</f>
        <v>0</v>
      </c>
      <c r="K326" s="12"/>
      <c r="L326" s="161"/>
      <c r="M326" s="166"/>
      <c r="N326" s="167"/>
      <c r="O326" s="167"/>
      <c r="P326" s="168">
        <f>SUM(P327:P329)</f>
        <v>0</v>
      </c>
      <c r="Q326" s="167"/>
      <c r="R326" s="168">
        <f>SUM(R327:R329)</f>
        <v>0.0032000000000000002</v>
      </c>
      <c r="S326" s="167"/>
      <c r="T326" s="169">
        <f>SUM(T327:T329)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62" t="s">
        <v>81</v>
      </c>
      <c r="AT326" s="170" t="s">
        <v>71</v>
      </c>
      <c r="AU326" s="170" t="s">
        <v>79</v>
      </c>
      <c r="AY326" s="162" t="s">
        <v>152</v>
      </c>
      <c r="BK326" s="171">
        <f>SUM(BK327:BK329)</f>
        <v>0</v>
      </c>
    </row>
    <row r="327" s="2" customFormat="1" ht="16.5" customHeight="1">
      <c r="A327" s="39"/>
      <c r="B327" s="174"/>
      <c r="C327" s="175" t="s">
        <v>392</v>
      </c>
      <c r="D327" s="175" t="s">
        <v>154</v>
      </c>
      <c r="E327" s="176" t="s">
        <v>393</v>
      </c>
      <c r="F327" s="177" t="s">
        <v>394</v>
      </c>
      <c r="G327" s="178" t="s">
        <v>364</v>
      </c>
      <c r="H327" s="179">
        <v>20</v>
      </c>
      <c r="I327" s="180"/>
      <c r="J327" s="181">
        <f>ROUND(I327*H327,2)</f>
        <v>0</v>
      </c>
      <c r="K327" s="182"/>
      <c r="L327" s="40"/>
      <c r="M327" s="183" t="s">
        <v>3</v>
      </c>
      <c r="N327" s="184" t="s">
        <v>43</v>
      </c>
      <c r="O327" s="73"/>
      <c r="P327" s="185">
        <f>O327*H327</f>
        <v>0</v>
      </c>
      <c r="Q327" s="185">
        <v>0.00016000000000000001</v>
      </c>
      <c r="R327" s="185">
        <f>Q327*H327</f>
        <v>0.0032000000000000002</v>
      </c>
      <c r="S327" s="185">
        <v>0</v>
      </c>
      <c r="T327" s="18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187" t="s">
        <v>279</v>
      </c>
      <c r="AT327" s="187" t="s">
        <v>154</v>
      </c>
      <c r="AU327" s="187" t="s">
        <v>81</v>
      </c>
      <c r="AY327" s="20" t="s">
        <v>152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20" t="s">
        <v>79</v>
      </c>
      <c r="BK327" s="188">
        <f>ROUND(I327*H327,2)</f>
        <v>0</v>
      </c>
      <c r="BL327" s="20" t="s">
        <v>279</v>
      </c>
      <c r="BM327" s="187" t="s">
        <v>395</v>
      </c>
    </row>
    <row r="328" s="2" customFormat="1" ht="44.25" customHeight="1">
      <c r="A328" s="39"/>
      <c r="B328" s="174"/>
      <c r="C328" s="175" t="s">
        <v>396</v>
      </c>
      <c r="D328" s="175" t="s">
        <v>154</v>
      </c>
      <c r="E328" s="176" t="s">
        <v>397</v>
      </c>
      <c r="F328" s="177" t="s">
        <v>398</v>
      </c>
      <c r="G328" s="178" t="s">
        <v>399</v>
      </c>
      <c r="H328" s="238"/>
      <c r="I328" s="180"/>
      <c r="J328" s="181">
        <f>ROUND(I328*H328,2)</f>
        <v>0</v>
      </c>
      <c r="K328" s="182"/>
      <c r="L328" s="40"/>
      <c r="M328" s="183" t="s">
        <v>3</v>
      </c>
      <c r="N328" s="184" t="s">
        <v>43</v>
      </c>
      <c r="O328" s="73"/>
      <c r="P328" s="185">
        <f>O328*H328</f>
        <v>0</v>
      </c>
      <c r="Q328" s="185">
        <v>0</v>
      </c>
      <c r="R328" s="185">
        <f>Q328*H328</f>
        <v>0</v>
      </c>
      <c r="S328" s="185">
        <v>0</v>
      </c>
      <c r="T328" s="18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187" t="s">
        <v>279</v>
      </c>
      <c r="AT328" s="187" t="s">
        <v>154</v>
      </c>
      <c r="AU328" s="187" t="s">
        <v>81</v>
      </c>
      <c r="AY328" s="20" t="s">
        <v>152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20" t="s">
        <v>79</v>
      </c>
      <c r="BK328" s="188">
        <f>ROUND(I328*H328,2)</f>
        <v>0</v>
      </c>
      <c r="BL328" s="20" t="s">
        <v>279</v>
      </c>
      <c r="BM328" s="187" t="s">
        <v>400</v>
      </c>
    </row>
    <row r="329" s="2" customFormat="1">
      <c r="A329" s="39"/>
      <c r="B329" s="40"/>
      <c r="C329" s="39"/>
      <c r="D329" s="189" t="s">
        <v>160</v>
      </c>
      <c r="E329" s="39"/>
      <c r="F329" s="190" t="s">
        <v>401</v>
      </c>
      <c r="G329" s="39"/>
      <c r="H329" s="39"/>
      <c r="I329" s="191"/>
      <c r="J329" s="39"/>
      <c r="K329" s="39"/>
      <c r="L329" s="40"/>
      <c r="M329" s="192"/>
      <c r="N329" s="193"/>
      <c r="O329" s="73"/>
      <c r="P329" s="73"/>
      <c r="Q329" s="73"/>
      <c r="R329" s="73"/>
      <c r="S329" s="73"/>
      <c r="T329" s="7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20" t="s">
        <v>160</v>
      </c>
      <c r="AU329" s="20" t="s">
        <v>81</v>
      </c>
    </row>
    <row r="330" s="12" customFormat="1" ht="22.8" customHeight="1">
      <c r="A330" s="12"/>
      <c r="B330" s="161"/>
      <c r="C330" s="12"/>
      <c r="D330" s="162" t="s">
        <v>71</v>
      </c>
      <c r="E330" s="172" t="s">
        <v>402</v>
      </c>
      <c r="F330" s="172" t="s">
        <v>403</v>
      </c>
      <c r="G330" s="12"/>
      <c r="H330" s="12"/>
      <c r="I330" s="164"/>
      <c r="J330" s="173">
        <f>BK330</f>
        <v>0</v>
      </c>
      <c r="K330" s="12"/>
      <c r="L330" s="161"/>
      <c r="M330" s="166"/>
      <c r="N330" s="167"/>
      <c r="O330" s="167"/>
      <c r="P330" s="168">
        <f>SUM(P331:P354)</f>
        <v>0</v>
      </c>
      <c r="Q330" s="167"/>
      <c r="R330" s="168">
        <f>SUM(R331:R354)</f>
        <v>0.012</v>
      </c>
      <c r="S330" s="167"/>
      <c r="T330" s="169">
        <f>SUM(T331:T354)</f>
        <v>4.1832000000000003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2" t="s">
        <v>81</v>
      </c>
      <c r="AT330" s="170" t="s">
        <v>71</v>
      </c>
      <c r="AU330" s="170" t="s">
        <v>79</v>
      </c>
      <c r="AY330" s="162" t="s">
        <v>152</v>
      </c>
      <c r="BK330" s="171">
        <f>SUM(BK331:BK354)</f>
        <v>0</v>
      </c>
    </row>
    <row r="331" s="2" customFormat="1" ht="24.15" customHeight="1">
      <c r="A331" s="39"/>
      <c r="B331" s="174"/>
      <c r="C331" s="175" t="s">
        <v>404</v>
      </c>
      <c r="D331" s="175" t="s">
        <v>154</v>
      </c>
      <c r="E331" s="176" t="s">
        <v>405</v>
      </c>
      <c r="F331" s="177" t="s">
        <v>406</v>
      </c>
      <c r="G331" s="178" t="s">
        <v>364</v>
      </c>
      <c r="H331" s="179">
        <v>72</v>
      </c>
      <c r="I331" s="180"/>
      <c r="J331" s="181">
        <f>ROUND(I331*H331,2)</f>
        <v>0</v>
      </c>
      <c r="K331" s="182"/>
      <c r="L331" s="40"/>
      <c r="M331" s="183" t="s">
        <v>3</v>
      </c>
      <c r="N331" s="184" t="s">
        <v>43</v>
      </c>
      <c r="O331" s="73"/>
      <c r="P331" s="185">
        <f>O331*H331</f>
        <v>0</v>
      </c>
      <c r="Q331" s="185">
        <v>0</v>
      </c>
      <c r="R331" s="185">
        <f>Q331*H331</f>
        <v>0</v>
      </c>
      <c r="S331" s="185">
        <v>0</v>
      </c>
      <c r="T331" s="18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187" t="s">
        <v>279</v>
      </c>
      <c r="AT331" s="187" t="s">
        <v>154</v>
      </c>
      <c r="AU331" s="187" t="s">
        <v>81</v>
      </c>
      <c r="AY331" s="20" t="s">
        <v>152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79</v>
      </c>
      <c r="BK331" s="188">
        <f>ROUND(I331*H331,2)</f>
        <v>0</v>
      </c>
      <c r="BL331" s="20" t="s">
        <v>279</v>
      </c>
      <c r="BM331" s="187" t="s">
        <v>407</v>
      </c>
    </row>
    <row r="332" s="2" customFormat="1">
      <c r="A332" s="39"/>
      <c r="B332" s="40"/>
      <c r="C332" s="39"/>
      <c r="D332" s="189" t="s">
        <v>160</v>
      </c>
      <c r="E332" s="39"/>
      <c r="F332" s="190" t="s">
        <v>408</v>
      </c>
      <c r="G332" s="39"/>
      <c r="H332" s="39"/>
      <c r="I332" s="191"/>
      <c r="J332" s="39"/>
      <c r="K332" s="39"/>
      <c r="L332" s="40"/>
      <c r="M332" s="192"/>
      <c r="N332" s="193"/>
      <c r="O332" s="73"/>
      <c r="P332" s="73"/>
      <c r="Q332" s="73"/>
      <c r="R332" s="73"/>
      <c r="S332" s="73"/>
      <c r="T332" s="74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20" t="s">
        <v>160</v>
      </c>
      <c r="AU332" s="20" t="s">
        <v>81</v>
      </c>
    </row>
    <row r="333" s="14" customFormat="1">
      <c r="A333" s="14"/>
      <c r="B333" s="203"/>
      <c r="C333" s="14"/>
      <c r="D333" s="195" t="s">
        <v>162</v>
      </c>
      <c r="E333" s="204" t="s">
        <v>3</v>
      </c>
      <c r="F333" s="205" t="s">
        <v>409</v>
      </c>
      <c r="G333" s="14"/>
      <c r="H333" s="204" t="s">
        <v>3</v>
      </c>
      <c r="I333" s="206"/>
      <c r="J333" s="14"/>
      <c r="K333" s="14"/>
      <c r="L333" s="203"/>
      <c r="M333" s="207"/>
      <c r="N333" s="208"/>
      <c r="O333" s="208"/>
      <c r="P333" s="208"/>
      <c r="Q333" s="208"/>
      <c r="R333" s="208"/>
      <c r="S333" s="208"/>
      <c r="T333" s="20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4" t="s">
        <v>162</v>
      </c>
      <c r="AU333" s="204" t="s">
        <v>81</v>
      </c>
      <c r="AV333" s="14" t="s">
        <v>79</v>
      </c>
      <c r="AW333" s="14" t="s">
        <v>33</v>
      </c>
      <c r="AX333" s="14" t="s">
        <v>72</v>
      </c>
      <c r="AY333" s="204" t="s">
        <v>152</v>
      </c>
    </row>
    <row r="334" s="13" customFormat="1">
      <c r="A334" s="13"/>
      <c r="B334" s="194"/>
      <c r="C334" s="13"/>
      <c r="D334" s="195" t="s">
        <v>162</v>
      </c>
      <c r="E334" s="196" t="s">
        <v>3</v>
      </c>
      <c r="F334" s="197" t="s">
        <v>410</v>
      </c>
      <c r="G334" s="13"/>
      <c r="H334" s="198">
        <v>15</v>
      </c>
      <c r="I334" s="199"/>
      <c r="J334" s="13"/>
      <c r="K334" s="13"/>
      <c r="L334" s="194"/>
      <c r="M334" s="200"/>
      <c r="N334" s="201"/>
      <c r="O334" s="201"/>
      <c r="P334" s="201"/>
      <c r="Q334" s="201"/>
      <c r="R334" s="201"/>
      <c r="S334" s="201"/>
      <c r="T334" s="20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6" t="s">
        <v>162</v>
      </c>
      <c r="AU334" s="196" t="s">
        <v>81</v>
      </c>
      <c r="AV334" s="13" t="s">
        <v>81</v>
      </c>
      <c r="AW334" s="13" t="s">
        <v>33</v>
      </c>
      <c r="AX334" s="13" t="s">
        <v>72</v>
      </c>
      <c r="AY334" s="196" t="s">
        <v>152</v>
      </c>
    </row>
    <row r="335" s="13" customFormat="1">
      <c r="A335" s="13"/>
      <c r="B335" s="194"/>
      <c r="C335" s="13"/>
      <c r="D335" s="195" t="s">
        <v>162</v>
      </c>
      <c r="E335" s="196" t="s">
        <v>3</v>
      </c>
      <c r="F335" s="197" t="s">
        <v>411</v>
      </c>
      <c r="G335" s="13"/>
      <c r="H335" s="198">
        <v>57</v>
      </c>
      <c r="I335" s="199"/>
      <c r="J335" s="13"/>
      <c r="K335" s="13"/>
      <c r="L335" s="194"/>
      <c r="M335" s="200"/>
      <c r="N335" s="201"/>
      <c r="O335" s="201"/>
      <c r="P335" s="201"/>
      <c r="Q335" s="201"/>
      <c r="R335" s="201"/>
      <c r="S335" s="201"/>
      <c r="T335" s="20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162</v>
      </c>
      <c r="AU335" s="196" t="s">
        <v>81</v>
      </c>
      <c r="AV335" s="13" t="s">
        <v>81</v>
      </c>
      <c r="AW335" s="13" t="s">
        <v>33</v>
      </c>
      <c r="AX335" s="13" t="s">
        <v>72</v>
      </c>
      <c r="AY335" s="196" t="s">
        <v>152</v>
      </c>
    </row>
    <row r="336" s="16" customFormat="1">
      <c r="A336" s="16"/>
      <c r="B336" s="219"/>
      <c r="C336" s="16"/>
      <c r="D336" s="195" t="s">
        <v>162</v>
      </c>
      <c r="E336" s="220" t="s">
        <v>3</v>
      </c>
      <c r="F336" s="221" t="s">
        <v>314</v>
      </c>
      <c r="G336" s="16"/>
      <c r="H336" s="222">
        <v>72</v>
      </c>
      <c r="I336" s="223"/>
      <c r="J336" s="16"/>
      <c r="K336" s="16"/>
      <c r="L336" s="219"/>
      <c r="M336" s="224"/>
      <c r="N336" s="225"/>
      <c r="O336" s="225"/>
      <c r="P336" s="225"/>
      <c r="Q336" s="225"/>
      <c r="R336" s="225"/>
      <c r="S336" s="225"/>
      <c r="T336" s="22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20" t="s">
        <v>162</v>
      </c>
      <c r="AU336" s="220" t="s">
        <v>81</v>
      </c>
      <c r="AV336" s="16" t="s">
        <v>168</v>
      </c>
      <c r="AW336" s="16" t="s">
        <v>33</v>
      </c>
      <c r="AX336" s="16" t="s">
        <v>79</v>
      </c>
      <c r="AY336" s="220" t="s">
        <v>152</v>
      </c>
    </row>
    <row r="337" s="2" customFormat="1" ht="24.15" customHeight="1">
      <c r="A337" s="39"/>
      <c r="B337" s="174"/>
      <c r="C337" s="227" t="s">
        <v>412</v>
      </c>
      <c r="D337" s="227" t="s">
        <v>379</v>
      </c>
      <c r="E337" s="228" t="s">
        <v>413</v>
      </c>
      <c r="F337" s="229" t="s">
        <v>414</v>
      </c>
      <c r="G337" s="230" t="s">
        <v>364</v>
      </c>
      <c r="H337" s="231">
        <v>15</v>
      </c>
      <c r="I337" s="232"/>
      <c r="J337" s="233">
        <f>ROUND(I337*H337,2)</f>
        <v>0</v>
      </c>
      <c r="K337" s="234"/>
      <c r="L337" s="235"/>
      <c r="M337" s="236" t="s">
        <v>3</v>
      </c>
      <c r="N337" s="237" t="s">
        <v>43</v>
      </c>
      <c r="O337" s="73"/>
      <c r="P337" s="185">
        <f>O337*H337</f>
        <v>0</v>
      </c>
      <c r="Q337" s="185">
        <v>0.00080000000000000004</v>
      </c>
      <c r="R337" s="185">
        <f>Q337*H337</f>
        <v>0.012</v>
      </c>
      <c r="S337" s="185">
        <v>0</v>
      </c>
      <c r="T337" s="18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187" t="s">
        <v>382</v>
      </c>
      <c r="AT337" s="187" t="s">
        <v>379</v>
      </c>
      <c r="AU337" s="187" t="s">
        <v>81</v>
      </c>
      <c r="AY337" s="20" t="s">
        <v>152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20" t="s">
        <v>79</v>
      </c>
      <c r="BK337" s="188">
        <f>ROUND(I337*H337,2)</f>
        <v>0</v>
      </c>
      <c r="BL337" s="20" t="s">
        <v>279</v>
      </c>
      <c r="BM337" s="187" t="s">
        <v>415</v>
      </c>
    </row>
    <row r="338" s="2" customFormat="1">
      <c r="A338" s="39"/>
      <c r="B338" s="40"/>
      <c r="C338" s="39"/>
      <c r="D338" s="189" t="s">
        <v>160</v>
      </c>
      <c r="E338" s="39"/>
      <c r="F338" s="190" t="s">
        <v>416</v>
      </c>
      <c r="G338" s="39"/>
      <c r="H338" s="39"/>
      <c r="I338" s="191"/>
      <c r="J338" s="39"/>
      <c r="K338" s="39"/>
      <c r="L338" s="40"/>
      <c r="M338" s="192"/>
      <c r="N338" s="193"/>
      <c r="O338" s="73"/>
      <c r="P338" s="73"/>
      <c r="Q338" s="73"/>
      <c r="R338" s="73"/>
      <c r="S338" s="73"/>
      <c r="T338" s="74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20" t="s">
        <v>160</v>
      </c>
      <c r="AU338" s="20" t="s">
        <v>81</v>
      </c>
    </row>
    <row r="339" s="14" customFormat="1">
      <c r="A339" s="14"/>
      <c r="B339" s="203"/>
      <c r="C339" s="14"/>
      <c r="D339" s="195" t="s">
        <v>162</v>
      </c>
      <c r="E339" s="204" t="s">
        <v>3</v>
      </c>
      <c r="F339" s="205" t="s">
        <v>409</v>
      </c>
      <c r="G339" s="14"/>
      <c r="H339" s="204" t="s">
        <v>3</v>
      </c>
      <c r="I339" s="206"/>
      <c r="J339" s="14"/>
      <c r="K339" s="14"/>
      <c r="L339" s="203"/>
      <c r="M339" s="207"/>
      <c r="N339" s="208"/>
      <c r="O339" s="208"/>
      <c r="P339" s="208"/>
      <c r="Q339" s="208"/>
      <c r="R339" s="208"/>
      <c r="S339" s="208"/>
      <c r="T339" s="20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4" t="s">
        <v>162</v>
      </c>
      <c r="AU339" s="204" t="s">
        <v>81</v>
      </c>
      <c r="AV339" s="14" t="s">
        <v>79</v>
      </c>
      <c r="AW339" s="14" t="s">
        <v>33</v>
      </c>
      <c r="AX339" s="14" t="s">
        <v>72</v>
      </c>
      <c r="AY339" s="204" t="s">
        <v>152</v>
      </c>
    </row>
    <row r="340" s="13" customFormat="1">
      <c r="A340" s="13"/>
      <c r="B340" s="194"/>
      <c r="C340" s="13"/>
      <c r="D340" s="195" t="s">
        <v>162</v>
      </c>
      <c r="E340" s="196" t="s">
        <v>3</v>
      </c>
      <c r="F340" s="197" t="s">
        <v>410</v>
      </c>
      <c r="G340" s="13"/>
      <c r="H340" s="198">
        <v>15</v>
      </c>
      <c r="I340" s="199"/>
      <c r="J340" s="13"/>
      <c r="K340" s="13"/>
      <c r="L340" s="194"/>
      <c r="M340" s="200"/>
      <c r="N340" s="201"/>
      <c r="O340" s="201"/>
      <c r="P340" s="201"/>
      <c r="Q340" s="201"/>
      <c r="R340" s="201"/>
      <c r="S340" s="201"/>
      <c r="T340" s="20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6" t="s">
        <v>162</v>
      </c>
      <c r="AU340" s="196" t="s">
        <v>81</v>
      </c>
      <c r="AV340" s="13" t="s">
        <v>81</v>
      </c>
      <c r="AW340" s="13" t="s">
        <v>33</v>
      </c>
      <c r="AX340" s="13" t="s">
        <v>79</v>
      </c>
      <c r="AY340" s="196" t="s">
        <v>152</v>
      </c>
    </row>
    <row r="341" s="2" customFormat="1" ht="33" customHeight="1">
      <c r="A341" s="39"/>
      <c r="B341" s="174"/>
      <c r="C341" s="175" t="s">
        <v>417</v>
      </c>
      <c r="D341" s="175" t="s">
        <v>154</v>
      </c>
      <c r="E341" s="176" t="s">
        <v>418</v>
      </c>
      <c r="F341" s="177" t="s">
        <v>419</v>
      </c>
      <c r="G341" s="178" t="s">
        <v>364</v>
      </c>
      <c r="H341" s="179">
        <v>72</v>
      </c>
      <c r="I341" s="180"/>
      <c r="J341" s="181">
        <f>ROUND(I341*H341,2)</f>
        <v>0</v>
      </c>
      <c r="K341" s="182"/>
      <c r="L341" s="40"/>
      <c r="M341" s="183" t="s">
        <v>3</v>
      </c>
      <c r="N341" s="184" t="s">
        <v>43</v>
      </c>
      <c r="O341" s="73"/>
      <c r="P341" s="185">
        <f>O341*H341</f>
        <v>0</v>
      </c>
      <c r="Q341" s="185">
        <v>0</v>
      </c>
      <c r="R341" s="185">
        <f>Q341*H341</f>
        <v>0</v>
      </c>
      <c r="S341" s="185">
        <v>0.00010000000000000001</v>
      </c>
      <c r="T341" s="186">
        <f>S341*H341</f>
        <v>0.0072000000000000007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187" t="s">
        <v>279</v>
      </c>
      <c r="AT341" s="187" t="s">
        <v>154</v>
      </c>
      <c r="AU341" s="187" t="s">
        <v>81</v>
      </c>
      <c r="AY341" s="20" t="s">
        <v>152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20" t="s">
        <v>79</v>
      </c>
      <c r="BK341" s="188">
        <f>ROUND(I341*H341,2)</f>
        <v>0</v>
      </c>
      <c r="BL341" s="20" t="s">
        <v>279</v>
      </c>
      <c r="BM341" s="187" t="s">
        <v>420</v>
      </c>
    </row>
    <row r="342" s="2" customFormat="1">
      <c r="A342" s="39"/>
      <c r="B342" s="40"/>
      <c r="C342" s="39"/>
      <c r="D342" s="189" t="s">
        <v>160</v>
      </c>
      <c r="E342" s="39"/>
      <c r="F342" s="190" t="s">
        <v>421</v>
      </c>
      <c r="G342" s="39"/>
      <c r="H342" s="39"/>
      <c r="I342" s="191"/>
      <c r="J342" s="39"/>
      <c r="K342" s="39"/>
      <c r="L342" s="40"/>
      <c r="M342" s="192"/>
      <c r="N342" s="193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160</v>
      </c>
      <c r="AU342" s="20" t="s">
        <v>81</v>
      </c>
    </row>
    <row r="343" s="14" customFormat="1">
      <c r="A343" s="14"/>
      <c r="B343" s="203"/>
      <c r="C343" s="14"/>
      <c r="D343" s="195" t="s">
        <v>162</v>
      </c>
      <c r="E343" s="204" t="s">
        <v>3</v>
      </c>
      <c r="F343" s="205" t="s">
        <v>409</v>
      </c>
      <c r="G343" s="14"/>
      <c r="H343" s="204" t="s">
        <v>3</v>
      </c>
      <c r="I343" s="206"/>
      <c r="J343" s="14"/>
      <c r="K343" s="14"/>
      <c r="L343" s="203"/>
      <c r="M343" s="207"/>
      <c r="N343" s="208"/>
      <c r="O343" s="208"/>
      <c r="P343" s="208"/>
      <c r="Q343" s="208"/>
      <c r="R343" s="208"/>
      <c r="S343" s="208"/>
      <c r="T343" s="20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4" t="s">
        <v>162</v>
      </c>
      <c r="AU343" s="204" t="s">
        <v>81</v>
      </c>
      <c r="AV343" s="14" t="s">
        <v>79</v>
      </c>
      <c r="AW343" s="14" t="s">
        <v>33</v>
      </c>
      <c r="AX343" s="14" t="s">
        <v>72</v>
      </c>
      <c r="AY343" s="204" t="s">
        <v>152</v>
      </c>
    </row>
    <row r="344" s="13" customFormat="1">
      <c r="A344" s="13"/>
      <c r="B344" s="194"/>
      <c r="C344" s="13"/>
      <c r="D344" s="195" t="s">
        <v>162</v>
      </c>
      <c r="E344" s="196" t="s">
        <v>3</v>
      </c>
      <c r="F344" s="197" t="s">
        <v>411</v>
      </c>
      <c r="G344" s="13"/>
      <c r="H344" s="198">
        <v>57</v>
      </c>
      <c r="I344" s="199"/>
      <c r="J344" s="13"/>
      <c r="K344" s="13"/>
      <c r="L344" s="194"/>
      <c r="M344" s="200"/>
      <c r="N344" s="201"/>
      <c r="O344" s="201"/>
      <c r="P344" s="201"/>
      <c r="Q344" s="201"/>
      <c r="R344" s="201"/>
      <c r="S344" s="201"/>
      <c r="T344" s="20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6" t="s">
        <v>162</v>
      </c>
      <c r="AU344" s="196" t="s">
        <v>81</v>
      </c>
      <c r="AV344" s="13" t="s">
        <v>81</v>
      </c>
      <c r="AW344" s="13" t="s">
        <v>33</v>
      </c>
      <c r="AX344" s="13" t="s">
        <v>72</v>
      </c>
      <c r="AY344" s="196" t="s">
        <v>152</v>
      </c>
    </row>
    <row r="345" s="13" customFormat="1">
      <c r="A345" s="13"/>
      <c r="B345" s="194"/>
      <c r="C345" s="13"/>
      <c r="D345" s="195" t="s">
        <v>162</v>
      </c>
      <c r="E345" s="196" t="s">
        <v>3</v>
      </c>
      <c r="F345" s="197" t="s">
        <v>422</v>
      </c>
      <c r="G345" s="13"/>
      <c r="H345" s="198">
        <v>15</v>
      </c>
      <c r="I345" s="199"/>
      <c r="J345" s="13"/>
      <c r="K345" s="13"/>
      <c r="L345" s="194"/>
      <c r="M345" s="200"/>
      <c r="N345" s="201"/>
      <c r="O345" s="201"/>
      <c r="P345" s="201"/>
      <c r="Q345" s="201"/>
      <c r="R345" s="201"/>
      <c r="S345" s="201"/>
      <c r="T345" s="20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6" t="s">
        <v>162</v>
      </c>
      <c r="AU345" s="196" t="s">
        <v>81</v>
      </c>
      <c r="AV345" s="13" t="s">
        <v>81</v>
      </c>
      <c r="AW345" s="13" t="s">
        <v>33</v>
      </c>
      <c r="AX345" s="13" t="s">
        <v>72</v>
      </c>
      <c r="AY345" s="196" t="s">
        <v>152</v>
      </c>
    </row>
    <row r="346" s="15" customFormat="1">
      <c r="A346" s="15"/>
      <c r="B346" s="210"/>
      <c r="C346" s="15"/>
      <c r="D346" s="195" t="s">
        <v>162</v>
      </c>
      <c r="E346" s="211" t="s">
        <v>3</v>
      </c>
      <c r="F346" s="212" t="s">
        <v>242</v>
      </c>
      <c r="G346" s="15"/>
      <c r="H346" s="213">
        <v>72</v>
      </c>
      <c r="I346" s="214"/>
      <c r="J346" s="15"/>
      <c r="K346" s="15"/>
      <c r="L346" s="210"/>
      <c r="M346" s="215"/>
      <c r="N346" s="216"/>
      <c r="O346" s="216"/>
      <c r="P346" s="216"/>
      <c r="Q346" s="216"/>
      <c r="R346" s="216"/>
      <c r="S346" s="216"/>
      <c r="T346" s="21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11" t="s">
        <v>162</v>
      </c>
      <c r="AU346" s="211" t="s">
        <v>81</v>
      </c>
      <c r="AV346" s="15" t="s">
        <v>158</v>
      </c>
      <c r="AW346" s="15" t="s">
        <v>33</v>
      </c>
      <c r="AX346" s="15" t="s">
        <v>79</v>
      </c>
      <c r="AY346" s="211" t="s">
        <v>152</v>
      </c>
    </row>
    <row r="347" s="2" customFormat="1" ht="16.5" customHeight="1">
      <c r="A347" s="39"/>
      <c r="B347" s="174"/>
      <c r="C347" s="175" t="s">
        <v>423</v>
      </c>
      <c r="D347" s="175" t="s">
        <v>154</v>
      </c>
      <c r="E347" s="176" t="s">
        <v>424</v>
      </c>
      <c r="F347" s="177" t="s">
        <v>425</v>
      </c>
      <c r="G347" s="178" t="s">
        <v>364</v>
      </c>
      <c r="H347" s="179">
        <v>24</v>
      </c>
      <c r="I347" s="180"/>
      <c r="J347" s="181">
        <f>ROUND(I347*H347,2)</f>
        <v>0</v>
      </c>
      <c r="K347" s="182"/>
      <c r="L347" s="40"/>
      <c r="M347" s="183" t="s">
        <v>3</v>
      </c>
      <c r="N347" s="184" t="s">
        <v>43</v>
      </c>
      <c r="O347" s="73"/>
      <c r="P347" s="185">
        <f>O347*H347</f>
        <v>0</v>
      </c>
      <c r="Q347" s="185">
        <v>0</v>
      </c>
      <c r="R347" s="185">
        <f>Q347*H347</f>
        <v>0</v>
      </c>
      <c r="S347" s="185">
        <v>0</v>
      </c>
      <c r="T347" s="18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187" t="s">
        <v>279</v>
      </c>
      <c r="AT347" s="187" t="s">
        <v>154</v>
      </c>
      <c r="AU347" s="187" t="s">
        <v>81</v>
      </c>
      <c r="AY347" s="20" t="s">
        <v>152</v>
      </c>
      <c r="BE347" s="188">
        <f>IF(N347="základní",J347,0)</f>
        <v>0</v>
      </c>
      <c r="BF347" s="188">
        <f>IF(N347="snížená",J347,0)</f>
        <v>0</v>
      </c>
      <c r="BG347" s="188">
        <f>IF(N347="zákl. přenesená",J347,0)</f>
        <v>0</v>
      </c>
      <c r="BH347" s="188">
        <f>IF(N347="sníž. přenesená",J347,0)</f>
        <v>0</v>
      </c>
      <c r="BI347" s="188">
        <f>IF(N347="nulová",J347,0)</f>
        <v>0</v>
      </c>
      <c r="BJ347" s="20" t="s">
        <v>79</v>
      </c>
      <c r="BK347" s="188">
        <f>ROUND(I347*H347,2)</f>
        <v>0</v>
      </c>
      <c r="BL347" s="20" t="s">
        <v>279</v>
      </c>
      <c r="BM347" s="187" t="s">
        <v>426</v>
      </c>
    </row>
    <row r="348" s="2" customFormat="1">
      <c r="A348" s="39"/>
      <c r="B348" s="40"/>
      <c r="C348" s="39"/>
      <c r="D348" s="189" t="s">
        <v>160</v>
      </c>
      <c r="E348" s="39"/>
      <c r="F348" s="190" t="s">
        <v>427</v>
      </c>
      <c r="G348" s="39"/>
      <c r="H348" s="39"/>
      <c r="I348" s="191"/>
      <c r="J348" s="39"/>
      <c r="K348" s="39"/>
      <c r="L348" s="40"/>
      <c r="M348" s="192"/>
      <c r="N348" s="193"/>
      <c r="O348" s="73"/>
      <c r="P348" s="73"/>
      <c r="Q348" s="73"/>
      <c r="R348" s="73"/>
      <c r="S348" s="73"/>
      <c r="T348" s="74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20" t="s">
        <v>160</v>
      </c>
      <c r="AU348" s="20" t="s">
        <v>81</v>
      </c>
    </row>
    <row r="349" s="13" customFormat="1">
      <c r="A349" s="13"/>
      <c r="B349" s="194"/>
      <c r="C349" s="13"/>
      <c r="D349" s="195" t="s">
        <v>162</v>
      </c>
      <c r="E349" s="196" t="s">
        <v>3</v>
      </c>
      <c r="F349" s="197" t="s">
        <v>428</v>
      </c>
      <c r="G349" s="13"/>
      <c r="H349" s="198">
        <v>24</v>
      </c>
      <c r="I349" s="199"/>
      <c r="J349" s="13"/>
      <c r="K349" s="13"/>
      <c r="L349" s="194"/>
      <c r="M349" s="200"/>
      <c r="N349" s="201"/>
      <c r="O349" s="201"/>
      <c r="P349" s="201"/>
      <c r="Q349" s="201"/>
      <c r="R349" s="201"/>
      <c r="S349" s="201"/>
      <c r="T349" s="20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6" t="s">
        <v>162</v>
      </c>
      <c r="AU349" s="196" t="s">
        <v>81</v>
      </c>
      <c r="AV349" s="13" t="s">
        <v>81</v>
      </c>
      <c r="AW349" s="13" t="s">
        <v>33</v>
      </c>
      <c r="AX349" s="13" t="s">
        <v>79</v>
      </c>
      <c r="AY349" s="196" t="s">
        <v>152</v>
      </c>
    </row>
    <row r="350" s="2" customFormat="1" ht="16.5" customHeight="1">
      <c r="A350" s="39"/>
      <c r="B350" s="174"/>
      <c r="C350" s="175" t="s">
        <v>429</v>
      </c>
      <c r="D350" s="175" t="s">
        <v>154</v>
      </c>
      <c r="E350" s="176" t="s">
        <v>430</v>
      </c>
      <c r="F350" s="177" t="s">
        <v>431</v>
      </c>
      <c r="G350" s="178" t="s">
        <v>364</v>
      </c>
      <c r="H350" s="179">
        <v>24</v>
      </c>
      <c r="I350" s="180"/>
      <c r="J350" s="181">
        <f>ROUND(I350*H350,2)</f>
        <v>0</v>
      </c>
      <c r="K350" s="182"/>
      <c r="L350" s="40"/>
      <c r="M350" s="183" t="s">
        <v>3</v>
      </c>
      <c r="N350" s="184" t="s">
        <v>43</v>
      </c>
      <c r="O350" s="73"/>
      <c r="P350" s="185">
        <f>O350*H350</f>
        <v>0</v>
      </c>
      <c r="Q350" s="185">
        <v>0</v>
      </c>
      <c r="R350" s="185">
        <f>Q350*H350</f>
        <v>0</v>
      </c>
      <c r="S350" s="185">
        <v>0.17399999999999999</v>
      </c>
      <c r="T350" s="186">
        <f>S350*H350</f>
        <v>4.1760000000000002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87" t="s">
        <v>279</v>
      </c>
      <c r="AT350" s="187" t="s">
        <v>154</v>
      </c>
      <c r="AU350" s="187" t="s">
        <v>81</v>
      </c>
      <c r="AY350" s="20" t="s">
        <v>152</v>
      </c>
      <c r="BE350" s="188">
        <f>IF(N350="základní",J350,0)</f>
        <v>0</v>
      </c>
      <c r="BF350" s="188">
        <f>IF(N350="snížená",J350,0)</f>
        <v>0</v>
      </c>
      <c r="BG350" s="188">
        <f>IF(N350="zákl. přenesená",J350,0)</f>
        <v>0</v>
      </c>
      <c r="BH350" s="188">
        <f>IF(N350="sníž. přenesená",J350,0)</f>
        <v>0</v>
      </c>
      <c r="BI350" s="188">
        <f>IF(N350="nulová",J350,0)</f>
        <v>0</v>
      </c>
      <c r="BJ350" s="20" t="s">
        <v>79</v>
      </c>
      <c r="BK350" s="188">
        <f>ROUND(I350*H350,2)</f>
        <v>0</v>
      </c>
      <c r="BL350" s="20" t="s">
        <v>279</v>
      </c>
      <c r="BM350" s="187" t="s">
        <v>432</v>
      </c>
    </row>
    <row r="351" s="2" customFormat="1">
      <c r="A351" s="39"/>
      <c r="B351" s="40"/>
      <c r="C351" s="39"/>
      <c r="D351" s="189" t="s">
        <v>160</v>
      </c>
      <c r="E351" s="39"/>
      <c r="F351" s="190" t="s">
        <v>433</v>
      </c>
      <c r="G351" s="39"/>
      <c r="H351" s="39"/>
      <c r="I351" s="191"/>
      <c r="J351" s="39"/>
      <c r="K351" s="39"/>
      <c r="L351" s="40"/>
      <c r="M351" s="192"/>
      <c r="N351" s="193"/>
      <c r="O351" s="73"/>
      <c r="P351" s="73"/>
      <c r="Q351" s="73"/>
      <c r="R351" s="73"/>
      <c r="S351" s="73"/>
      <c r="T351" s="74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20" t="s">
        <v>160</v>
      </c>
      <c r="AU351" s="20" t="s">
        <v>81</v>
      </c>
    </row>
    <row r="352" s="13" customFormat="1">
      <c r="A352" s="13"/>
      <c r="B352" s="194"/>
      <c r="C352" s="13"/>
      <c r="D352" s="195" t="s">
        <v>162</v>
      </c>
      <c r="E352" s="196" t="s">
        <v>3</v>
      </c>
      <c r="F352" s="197" t="s">
        <v>434</v>
      </c>
      <c r="G352" s="13"/>
      <c r="H352" s="198">
        <v>24</v>
      </c>
      <c r="I352" s="199"/>
      <c r="J352" s="13"/>
      <c r="K352" s="13"/>
      <c r="L352" s="194"/>
      <c r="M352" s="200"/>
      <c r="N352" s="201"/>
      <c r="O352" s="201"/>
      <c r="P352" s="201"/>
      <c r="Q352" s="201"/>
      <c r="R352" s="201"/>
      <c r="S352" s="201"/>
      <c r="T352" s="20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6" t="s">
        <v>162</v>
      </c>
      <c r="AU352" s="196" t="s">
        <v>81</v>
      </c>
      <c r="AV352" s="13" t="s">
        <v>81</v>
      </c>
      <c r="AW352" s="13" t="s">
        <v>33</v>
      </c>
      <c r="AX352" s="13" t="s">
        <v>79</v>
      </c>
      <c r="AY352" s="196" t="s">
        <v>152</v>
      </c>
    </row>
    <row r="353" s="2" customFormat="1" ht="44.25" customHeight="1">
      <c r="A353" s="39"/>
      <c r="B353" s="174"/>
      <c r="C353" s="175" t="s">
        <v>435</v>
      </c>
      <c r="D353" s="175" t="s">
        <v>154</v>
      </c>
      <c r="E353" s="176" t="s">
        <v>436</v>
      </c>
      <c r="F353" s="177" t="s">
        <v>437</v>
      </c>
      <c r="G353" s="178" t="s">
        <v>399</v>
      </c>
      <c r="H353" s="238"/>
      <c r="I353" s="180"/>
      <c r="J353" s="181">
        <f>ROUND(I353*H353,2)</f>
        <v>0</v>
      </c>
      <c r="K353" s="182"/>
      <c r="L353" s="40"/>
      <c r="M353" s="183" t="s">
        <v>3</v>
      </c>
      <c r="N353" s="184" t="s">
        <v>43</v>
      </c>
      <c r="O353" s="73"/>
      <c r="P353" s="185">
        <f>O353*H353</f>
        <v>0</v>
      </c>
      <c r="Q353" s="185">
        <v>0</v>
      </c>
      <c r="R353" s="185">
        <f>Q353*H353</f>
        <v>0</v>
      </c>
      <c r="S353" s="185">
        <v>0</v>
      </c>
      <c r="T353" s="18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87" t="s">
        <v>279</v>
      </c>
      <c r="AT353" s="187" t="s">
        <v>154</v>
      </c>
      <c r="AU353" s="187" t="s">
        <v>81</v>
      </c>
      <c r="AY353" s="20" t="s">
        <v>152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20" t="s">
        <v>79</v>
      </c>
      <c r="BK353" s="188">
        <f>ROUND(I353*H353,2)</f>
        <v>0</v>
      </c>
      <c r="BL353" s="20" t="s">
        <v>279</v>
      </c>
      <c r="BM353" s="187" t="s">
        <v>438</v>
      </c>
    </row>
    <row r="354" s="2" customFormat="1">
      <c r="A354" s="39"/>
      <c r="B354" s="40"/>
      <c r="C354" s="39"/>
      <c r="D354" s="189" t="s">
        <v>160</v>
      </c>
      <c r="E354" s="39"/>
      <c r="F354" s="190" t="s">
        <v>439</v>
      </c>
      <c r="G354" s="39"/>
      <c r="H354" s="39"/>
      <c r="I354" s="191"/>
      <c r="J354" s="39"/>
      <c r="K354" s="39"/>
      <c r="L354" s="40"/>
      <c r="M354" s="192"/>
      <c r="N354" s="193"/>
      <c r="O354" s="73"/>
      <c r="P354" s="73"/>
      <c r="Q354" s="73"/>
      <c r="R354" s="73"/>
      <c r="S354" s="73"/>
      <c r="T354" s="7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20" t="s">
        <v>160</v>
      </c>
      <c r="AU354" s="20" t="s">
        <v>81</v>
      </c>
    </row>
    <row r="355" s="12" customFormat="1" ht="22.8" customHeight="1">
      <c r="A355" s="12"/>
      <c r="B355" s="161"/>
      <c r="C355" s="12"/>
      <c r="D355" s="162" t="s">
        <v>71</v>
      </c>
      <c r="E355" s="172" t="s">
        <v>440</v>
      </c>
      <c r="F355" s="172" t="s">
        <v>441</v>
      </c>
      <c r="G355" s="12"/>
      <c r="H355" s="12"/>
      <c r="I355" s="164"/>
      <c r="J355" s="173">
        <f>BK355</f>
        <v>0</v>
      </c>
      <c r="K355" s="12"/>
      <c r="L355" s="161"/>
      <c r="M355" s="166"/>
      <c r="N355" s="167"/>
      <c r="O355" s="167"/>
      <c r="P355" s="168">
        <f>SUM(P356:P387)</f>
        <v>0</v>
      </c>
      <c r="Q355" s="167"/>
      <c r="R355" s="168">
        <f>SUM(R356:R387)</f>
        <v>20.057079030000001</v>
      </c>
      <c r="S355" s="167"/>
      <c r="T355" s="169">
        <f>SUM(T356:T387)</f>
        <v>23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62" t="s">
        <v>81</v>
      </c>
      <c r="AT355" s="170" t="s">
        <v>71</v>
      </c>
      <c r="AU355" s="170" t="s">
        <v>79</v>
      </c>
      <c r="AY355" s="162" t="s">
        <v>152</v>
      </c>
      <c r="BK355" s="171">
        <f>SUM(BK356:BK387)</f>
        <v>0</v>
      </c>
    </row>
    <row r="356" s="2" customFormat="1" ht="37.8" customHeight="1">
      <c r="A356" s="39"/>
      <c r="B356" s="174"/>
      <c r="C356" s="175" t="s">
        <v>442</v>
      </c>
      <c r="D356" s="175" t="s">
        <v>154</v>
      </c>
      <c r="E356" s="176" t="s">
        <v>443</v>
      </c>
      <c r="F356" s="177" t="s">
        <v>444</v>
      </c>
      <c r="G356" s="178" t="s">
        <v>157</v>
      </c>
      <c r="H356" s="179">
        <v>1150</v>
      </c>
      <c r="I356" s="180"/>
      <c r="J356" s="181">
        <f>ROUND(I356*H356,2)</f>
        <v>0</v>
      </c>
      <c r="K356" s="182"/>
      <c r="L356" s="40"/>
      <c r="M356" s="183" t="s">
        <v>3</v>
      </c>
      <c r="N356" s="184" t="s">
        <v>43</v>
      </c>
      <c r="O356" s="73"/>
      <c r="P356" s="185">
        <f>O356*H356</f>
        <v>0</v>
      </c>
      <c r="Q356" s="185">
        <v>0</v>
      </c>
      <c r="R356" s="185">
        <f>Q356*H356</f>
        <v>0</v>
      </c>
      <c r="S356" s="185">
        <v>0</v>
      </c>
      <c r="T356" s="18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187" t="s">
        <v>279</v>
      </c>
      <c r="AT356" s="187" t="s">
        <v>154</v>
      </c>
      <c r="AU356" s="187" t="s">
        <v>81</v>
      </c>
      <c r="AY356" s="20" t="s">
        <v>152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79</v>
      </c>
      <c r="BK356" s="188">
        <f>ROUND(I356*H356,2)</f>
        <v>0</v>
      </c>
      <c r="BL356" s="20" t="s">
        <v>279</v>
      </c>
      <c r="BM356" s="187" t="s">
        <v>445</v>
      </c>
    </row>
    <row r="357" s="2" customFormat="1">
      <c r="A357" s="39"/>
      <c r="B357" s="40"/>
      <c r="C357" s="39"/>
      <c r="D357" s="189" t="s">
        <v>160</v>
      </c>
      <c r="E357" s="39"/>
      <c r="F357" s="190" t="s">
        <v>446</v>
      </c>
      <c r="G357" s="39"/>
      <c r="H357" s="39"/>
      <c r="I357" s="191"/>
      <c r="J357" s="39"/>
      <c r="K357" s="39"/>
      <c r="L357" s="40"/>
      <c r="M357" s="192"/>
      <c r="N357" s="193"/>
      <c r="O357" s="73"/>
      <c r="P357" s="73"/>
      <c r="Q357" s="73"/>
      <c r="R357" s="73"/>
      <c r="S357" s="73"/>
      <c r="T357" s="74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20" t="s">
        <v>160</v>
      </c>
      <c r="AU357" s="20" t="s">
        <v>81</v>
      </c>
    </row>
    <row r="358" s="13" customFormat="1">
      <c r="A358" s="13"/>
      <c r="B358" s="194"/>
      <c r="C358" s="13"/>
      <c r="D358" s="195" t="s">
        <v>162</v>
      </c>
      <c r="E358" s="196" t="s">
        <v>3</v>
      </c>
      <c r="F358" s="197" t="s">
        <v>447</v>
      </c>
      <c r="G358" s="13"/>
      <c r="H358" s="198">
        <v>1150</v>
      </c>
      <c r="I358" s="199"/>
      <c r="J358" s="13"/>
      <c r="K358" s="13"/>
      <c r="L358" s="194"/>
      <c r="M358" s="200"/>
      <c r="N358" s="201"/>
      <c r="O358" s="201"/>
      <c r="P358" s="201"/>
      <c r="Q358" s="201"/>
      <c r="R358" s="201"/>
      <c r="S358" s="201"/>
      <c r="T358" s="20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6" t="s">
        <v>162</v>
      </c>
      <c r="AU358" s="196" t="s">
        <v>81</v>
      </c>
      <c r="AV358" s="13" t="s">
        <v>81</v>
      </c>
      <c r="AW358" s="13" t="s">
        <v>33</v>
      </c>
      <c r="AX358" s="13" t="s">
        <v>79</v>
      </c>
      <c r="AY358" s="196" t="s">
        <v>152</v>
      </c>
    </row>
    <row r="359" s="2" customFormat="1" ht="16.5" customHeight="1">
      <c r="A359" s="39"/>
      <c r="B359" s="174"/>
      <c r="C359" s="227" t="s">
        <v>448</v>
      </c>
      <c r="D359" s="227" t="s">
        <v>379</v>
      </c>
      <c r="E359" s="228" t="s">
        <v>449</v>
      </c>
      <c r="F359" s="229" t="s">
        <v>450</v>
      </c>
      <c r="G359" s="230" t="s">
        <v>171</v>
      </c>
      <c r="H359" s="231">
        <v>25.300000000000001</v>
      </c>
      <c r="I359" s="232"/>
      <c r="J359" s="233">
        <f>ROUND(I359*H359,2)</f>
        <v>0</v>
      </c>
      <c r="K359" s="234"/>
      <c r="L359" s="235"/>
      <c r="M359" s="236" t="s">
        <v>3</v>
      </c>
      <c r="N359" s="237" t="s">
        <v>43</v>
      </c>
      <c r="O359" s="73"/>
      <c r="P359" s="185">
        <f>O359*H359</f>
        <v>0</v>
      </c>
      <c r="Q359" s="185">
        <v>0.55000000000000004</v>
      </c>
      <c r="R359" s="185">
        <f>Q359*H359</f>
        <v>13.915000000000001</v>
      </c>
      <c r="S359" s="185">
        <v>0</v>
      </c>
      <c r="T359" s="18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87" t="s">
        <v>382</v>
      </c>
      <c r="AT359" s="187" t="s">
        <v>379</v>
      </c>
      <c r="AU359" s="187" t="s">
        <v>81</v>
      </c>
      <c r="AY359" s="20" t="s">
        <v>152</v>
      </c>
      <c r="BE359" s="188">
        <f>IF(N359="základní",J359,0)</f>
        <v>0</v>
      </c>
      <c r="BF359" s="188">
        <f>IF(N359="snížená",J359,0)</f>
        <v>0</v>
      </c>
      <c r="BG359" s="188">
        <f>IF(N359="zákl. přenesená",J359,0)</f>
        <v>0</v>
      </c>
      <c r="BH359" s="188">
        <f>IF(N359="sníž. přenesená",J359,0)</f>
        <v>0</v>
      </c>
      <c r="BI359" s="188">
        <f>IF(N359="nulová",J359,0)</f>
        <v>0</v>
      </c>
      <c r="BJ359" s="20" t="s">
        <v>79</v>
      </c>
      <c r="BK359" s="188">
        <f>ROUND(I359*H359,2)</f>
        <v>0</v>
      </c>
      <c r="BL359" s="20" t="s">
        <v>279</v>
      </c>
      <c r="BM359" s="187" t="s">
        <v>451</v>
      </c>
    </row>
    <row r="360" s="2" customFormat="1">
      <c r="A360" s="39"/>
      <c r="B360" s="40"/>
      <c r="C360" s="39"/>
      <c r="D360" s="189" t="s">
        <v>160</v>
      </c>
      <c r="E360" s="39"/>
      <c r="F360" s="190" t="s">
        <v>452</v>
      </c>
      <c r="G360" s="39"/>
      <c r="H360" s="39"/>
      <c r="I360" s="191"/>
      <c r="J360" s="39"/>
      <c r="K360" s="39"/>
      <c r="L360" s="40"/>
      <c r="M360" s="192"/>
      <c r="N360" s="193"/>
      <c r="O360" s="73"/>
      <c r="P360" s="73"/>
      <c r="Q360" s="73"/>
      <c r="R360" s="73"/>
      <c r="S360" s="73"/>
      <c r="T360" s="7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20" t="s">
        <v>160</v>
      </c>
      <c r="AU360" s="20" t="s">
        <v>81</v>
      </c>
    </row>
    <row r="361" s="13" customFormat="1">
      <c r="A361" s="13"/>
      <c r="B361" s="194"/>
      <c r="C361" s="13"/>
      <c r="D361" s="195" t="s">
        <v>162</v>
      </c>
      <c r="E361" s="196" t="s">
        <v>3</v>
      </c>
      <c r="F361" s="197" t="s">
        <v>453</v>
      </c>
      <c r="G361" s="13"/>
      <c r="H361" s="198">
        <v>23</v>
      </c>
      <c r="I361" s="199"/>
      <c r="J361" s="13"/>
      <c r="K361" s="13"/>
      <c r="L361" s="194"/>
      <c r="M361" s="200"/>
      <c r="N361" s="201"/>
      <c r="O361" s="201"/>
      <c r="P361" s="201"/>
      <c r="Q361" s="201"/>
      <c r="R361" s="201"/>
      <c r="S361" s="201"/>
      <c r="T361" s="20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6" t="s">
        <v>162</v>
      </c>
      <c r="AU361" s="196" t="s">
        <v>81</v>
      </c>
      <c r="AV361" s="13" t="s">
        <v>81</v>
      </c>
      <c r="AW361" s="13" t="s">
        <v>33</v>
      </c>
      <c r="AX361" s="13" t="s">
        <v>79</v>
      </c>
      <c r="AY361" s="196" t="s">
        <v>152</v>
      </c>
    </row>
    <row r="362" s="13" customFormat="1">
      <c r="A362" s="13"/>
      <c r="B362" s="194"/>
      <c r="C362" s="13"/>
      <c r="D362" s="195" t="s">
        <v>162</v>
      </c>
      <c r="E362" s="13"/>
      <c r="F362" s="197" t="s">
        <v>454</v>
      </c>
      <c r="G362" s="13"/>
      <c r="H362" s="198">
        <v>25.300000000000001</v>
      </c>
      <c r="I362" s="199"/>
      <c r="J362" s="13"/>
      <c r="K362" s="13"/>
      <c r="L362" s="194"/>
      <c r="M362" s="200"/>
      <c r="N362" s="201"/>
      <c r="O362" s="201"/>
      <c r="P362" s="201"/>
      <c r="Q362" s="201"/>
      <c r="R362" s="201"/>
      <c r="S362" s="201"/>
      <c r="T362" s="20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6" t="s">
        <v>162</v>
      </c>
      <c r="AU362" s="196" t="s">
        <v>81</v>
      </c>
      <c r="AV362" s="13" t="s">
        <v>81</v>
      </c>
      <c r="AW362" s="13" t="s">
        <v>4</v>
      </c>
      <c r="AX362" s="13" t="s">
        <v>79</v>
      </c>
      <c r="AY362" s="196" t="s">
        <v>152</v>
      </c>
    </row>
    <row r="363" s="2" customFormat="1" ht="49.05" customHeight="1">
      <c r="A363" s="39"/>
      <c r="B363" s="174"/>
      <c r="C363" s="175" t="s">
        <v>455</v>
      </c>
      <c r="D363" s="175" t="s">
        <v>154</v>
      </c>
      <c r="E363" s="176" t="s">
        <v>456</v>
      </c>
      <c r="F363" s="177" t="s">
        <v>457</v>
      </c>
      <c r="G363" s="178" t="s">
        <v>157</v>
      </c>
      <c r="H363" s="179">
        <v>1150</v>
      </c>
      <c r="I363" s="180"/>
      <c r="J363" s="181">
        <f>ROUND(I363*H363,2)</f>
        <v>0</v>
      </c>
      <c r="K363" s="182"/>
      <c r="L363" s="40"/>
      <c r="M363" s="183" t="s">
        <v>3</v>
      </c>
      <c r="N363" s="184" t="s">
        <v>43</v>
      </c>
      <c r="O363" s="73"/>
      <c r="P363" s="185">
        <f>O363*H363</f>
        <v>0</v>
      </c>
      <c r="Q363" s="185">
        <v>0</v>
      </c>
      <c r="R363" s="185">
        <f>Q363*H363</f>
        <v>0</v>
      </c>
      <c r="S363" s="185">
        <v>0.014999999999999999</v>
      </c>
      <c r="T363" s="186">
        <f>S363*H363</f>
        <v>17.25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187" t="s">
        <v>279</v>
      </c>
      <c r="AT363" s="187" t="s">
        <v>154</v>
      </c>
      <c r="AU363" s="187" t="s">
        <v>81</v>
      </c>
      <c r="AY363" s="20" t="s">
        <v>152</v>
      </c>
      <c r="BE363" s="188">
        <f>IF(N363="základní",J363,0)</f>
        <v>0</v>
      </c>
      <c r="BF363" s="188">
        <f>IF(N363="snížená",J363,0)</f>
        <v>0</v>
      </c>
      <c r="BG363" s="188">
        <f>IF(N363="zákl. přenesená",J363,0)</f>
        <v>0</v>
      </c>
      <c r="BH363" s="188">
        <f>IF(N363="sníž. přenesená",J363,0)</f>
        <v>0</v>
      </c>
      <c r="BI363" s="188">
        <f>IF(N363="nulová",J363,0)</f>
        <v>0</v>
      </c>
      <c r="BJ363" s="20" t="s">
        <v>79</v>
      </c>
      <c r="BK363" s="188">
        <f>ROUND(I363*H363,2)</f>
        <v>0</v>
      </c>
      <c r="BL363" s="20" t="s">
        <v>279</v>
      </c>
      <c r="BM363" s="187" t="s">
        <v>458</v>
      </c>
    </row>
    <row r="364" s="2" customFormat="1">
      <c r="A364" s="39"/>
      <c r="B364" s="40"/>
      <c r="C364" s="39"/>
      <c r="D364" s="189" t="s">
        <v>160</v>
      </c>
      <c r="E364" s="39"/>
      <c r="F364" s="190" t="s">
        <v>459</v>
      </c>
      <c r="G364" s="39"/>
      <c r="H364" s="39"/>
      <c r="I364" s="191"/>
      <c r="J364" s="39"/>
      <c r="K364" s="39"/>
      <c r="L364" s="40"/>
      <c r="M364" s="192"/>
      <c r="N364" s="193"/>
      <c r="O364" s="73"/>
      <c r="P364" s="73"/>
      <c r="Q364" s="73"/>
      <c r="R364" s="73"/>
      <c r="S364" s="73"/>
      <c r="T364" s="74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20" t="s">
        <v>160</v>
      </c>
      <c r="AU364" s="20" t="s">
        <v>81</v>
      </c>
    </row>
    <row r="365" s="13" customFormat="1">
      <c r="A365" s="13"/>
      <c r="B365" s="194"/>
      <c r="C365" s="13"/>
      <c r="D365" s="195" t="s">
        <v>162</v>
      </c>
      <c r="E365" s="196" t="s">
        <v>3</v>
      </c>
      <c r="F365" s="197" t="s">
        <v>460</v>
      </c>
      <c r="G365" s="13"/>
      <c r="H365" s="198">
        <v>1150</v>
      </c>
      <c r="I365" s="199"/>
      <c r="J365" s="13"/>
      <c r="K365" s="13"/>
      <c r="L365" s="194"/>
      <c r="M365" s="200"/>
      <c r="N365" s="201"/>
      <c r="O365" s="201"/>
      <c r="P365" s="201"/>
      <c r="Q365" s="201"/>
      <c r="R365" s="201"/>
      <c r="S365" s="201"/>
      <c r="T365" s="20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6" t="s">
        <v>162</v>
      </c>
      <c r="AU365" s="196" t="s">
        <v>81</v>
      </c>
      <c r="AV365" s="13" t="s">
        <v>81</v>
      </c>
      <c r="AW365" s="13" t="s">
        <v>33</v>
      </c>
      <c r="AX365" s="13" t="s">
        <v>79</v>
      </c>
      <c r="AY365" s="196" t="s">
        <v>152</v>
      </c>
    </row>
    <row r="366" s="2" customFormat="1" ht="24.15" customHeight="1">
      <c r="A366" s="39"/>
      <c r="B366" s="174"/>
      <c r="C366" s="175" t="s">
        <v>461</v>
      </c>
      <c r="D366" s="175" t="s">
        <v>154</v>
      </c>
      <c r="E366" s="176" t="s">
        <v>462</v>
      </c>
      <c r="F366" s="177" t="s">
        <v>463</v>
      </c>
      <c r="G366" s="178" t="s">
        <v>247</v>
      </c>
      <c r="H366" s="179">
        <v>3450</v>
      </c>
      <c r="I366" s="180"/>
      <c r="J366" s="181">
        <f>ROUND(I366*H366,2)</f>
        <v>0</v>
      </c>
      <c r="K366" s="182"/>
      <c r="L366" s="40"/>
      <c r="M366" s="183" t="s">
        <v>3</v>
      </c>
      <c r="N366" s="184" t="s">
        <v>43</v>
      </c>
      <c r="O366" s="73"/>
      <c r="P366" s="185">
        <f>O366*H366</f>
        <v>0</v>
      </c>
      <c r="Q366" s="185">
        <v>2.0000000000000002E-05</v>
      </c>
      <c r="R366" s="185">
        <f>Q366*H366</f>
        <v>0.069000000000000006</v>
      </c>
      <c r="S366" s="185">
        <v>0</v>
      </c>
      <c r="T366" s="18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187" t="s">
        <v>279</v>
      </c>
      <c r="AT366" s="187" t="s">
        <v>154</v>
      </c>
      <c r="AU366" s="187" t="s">
        <v>81</v>
      </c>
      <c r="AY366" s="20" t="s">
        <v>152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79</v>
      </c>
      <c r="BK366" s="188">
        <f>ROUND(I366*H366,2)</f>
        <v>0</v>
      </c>
      <c r="BL366" s="20" t="s">
        <v>279</v>
      </c>
      <c r="BM366" s="187" t="s">
        <v>464</v>
      </c>
    </row>
    <row r="367" s="2" customFormat="1">
      <c r="A367" s="39"/>
      <c r="B367" s="40"/>
      <c r="C367" s="39"/>
      <c r="D367" s="189" t="s">
        <v>160</v>
      </c>
      <c r="E367" s="39"/>
      <c r="F367" s="190" t="s">
        <v>465</v>
      </c>
      <c r="G367" s="39"/>
      <c r="H367" s="39"/>
      <c r="I367" s="191"/>
      <c r="J367" s="39"/>
      <c r="K367" s="39"/>
      <c r="L367" s="40"/>
      <c r="M367" s="192"/>
      <c r="N367" s="193"/>
      <c r="O367" s="73"/>
      <c r="P367" s="73"/>
      <c r="Q367" s="73"/>
      <c r="R367" s="73"/>
      <c r="S367" s="73"/>
      <c r="T367" s="74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20" t="s">
        <v>160</v>
      </c>
      <c r="AU367" s="20" t="s">
        <v>81</v>
      </c>
    </row>
    <row r="368" s="13" customFormat="1">
      <c r="A368" s="13"/>
      <c r="B368" s="194"/>
      <c r="C368" s="13"/>
      <c r="D368" s="195" t="s">
        <v>162</v>
      </c>
      <c r="E368" s="196" t="s">
        <v>3</v>
      </c>
      <c r="F368" s="197" t="s">
        <v>466</v>
      </c>
      <c r="G368" s="13"/>
      <c r="H368" s="198">
        <v>3450</v>
      </c>
      <c r="I368" s="199"/>
      <c r="J368" s="13"/>
      <c r="K368" s="13"/>
      <c r="L368" s="194"/>
      <c r="M368" s="200"/>
      <c r="N368" s="201"/>
      <c r="O368" s="201"/>
      <c r="P368" s="201"/>
      <c r="Q368" s="201"/>
      <c r="R368" s="201"/>
      <c r="S368" s="201"/>
      <c r="T368" s="20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6" t="s">
        <v>162</v>
      </c>
      <c r="AU368" s="196" t="s">
        <v>81</v>
      </c>
      <c r="AV368" s="13" t="s">
        <v>81</v>
      </c>
      <c r="AW368" s="13" t="s">
        <v>33</v>
      </c>
      <c r="AX368" s="13" t="s">
        <v>79</v>
      </c>
      <c r="AY368" s="196" t="s">
        <v>152</v>
      </c>
    </row>
    <row r="369" s="2" customFormat="1" ht="16.5" customHeight="1">
      <c r="A369" s="39"/>
      <c r="B369" s="174"/>
      <c r="C369" s="227" t="s">
        <v>467</v>
      </c>
      <c r="D369" s="227" t="s">
        <v>379</v>
      </c>
      <c r="E369" s="228" t="s">
        <v>468</v>
      </c>
      <c r="F369" s="229" t="s">
        <v>469</v>
      </c>
      <c r="G369" s="230" t="s">
        <v>171</v>
      </c>
      <c r="H369" s="231">
        <v>9.1080000000000005</v>
      </c>
      <c r="I369" s="232"/>
      <c r="J369" s="233">
        <f>ROUND(I369*H369,2)</f>
        <v>0</v>
      </c>
      <c r="K369" s="234"/>
      <c r="L369" s="235"/>
      <c r="M369" s="236" t="s">
        <v>3</v>
      </c>
      <c r="N369" s="237" t="s">
        <v>43</v>
      </c>
      <c r="O369" s="73"/>
      <c r="P369" s="185">
        <f>O369*H369</f>
        <v>0</v>
      </c>
      <c r="Q369" s="185">
        <v>0.55000000000000004</v>
      </c>
      <c r="R369" s="185">
        <f>Q369*H369</f>
        <v>5.0094000000000003</v>
      </c>
      <c r="S369" s="185">
        <v>0</v>
      </c>
      <c r="T369" s="18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187" t="s">
        <v>382</v>
      </c>
      <c r="AT369" s="187" t="s">
        <v>379</v>
      </c>
      <c r="AU369" s="187" t="s">
        <v>81</v>
      </c>
      <c r="AY369" s="20" t="s">
        <v>152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20" t="s">
        <v>79</v>
      </c>
      <c r="BK369" s="188">
        <f>ROUND(I369*H369,2)</f>
        <v>0</v>
      </c>
      <c r="BL369" s="20" t="s">
        <v>279</v>
      </c>
      <c r="BM369" s="187" t="s">
        <v>470</v>
      </c>
    </row>
    <row r="370" s="2" customFormat="1">
      <c r="A370" s="39"/>
      <c r="B370" s="40"/>
      <c r="C370" s="39"/>
      <c r="D370" s="189" t="s">
        <v>160</v>
      </c>
      <c r="E370" s="39"/>
      <c r="F370" s="190" t="s">
        <v>471</v>
      </c>
      <c r="G370" s="39"/>
      <c r="H370" s="39"/>
      <c r="I370" s="191"/>
      <c r="J370" s="39"/>
      <c r="K370" s="39"/>
      <c r="L370" s="40"/>
      <c r="M370" s="192"/>
      <c r="N370" s="193"/>
      <c r="O370" s="73"/>
      <c r="P370" s="73"/>
      <c r="Q370" s="73"/>
      <c r="R370" s="73"/>
      <c r="S370" s="73"/>
      <c r="T370" s="74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20" t="s">
        <v>160</v>
      </c>
      <c r="AU370" s="20" t="s">
        <v>81</v>
      </c>
    </row>
    <row r="371" s="13" customFormat="1">
      <c r="A371" s="13"/>
      <c r="B371" s="194"/>
      <c r="C371" s="13"/>
      <c r="D371" s="195" t="s">
        <v>162</v>
      </c>
      <c r="E371" s="196" t="s">
        <v>3</v>
      </c>
      <c r="F371" s="197" t="s">
        <v>472</v>
      </c>
      <c r="G371" s="13"/>
      <c r="H371" s="198">
        <v>8.2799999999999994</v>
      </c>
      <c r="I371" s="199"/>
      <c r="J371" s="13"/>
      <c r="K371" s="13"/>
      <c r="L371" s="194"/>
      <c r="M371" s="200"/>
      <c r="N371" s="201"/>
      <c r="O371" s="201"/>
      <c r="P371" s="201"/>
      <c r="Q371" s="201"/>
      <c r="R371" s="201"/>
      <c r="S371" s="201"/>
      <c r="T371" s="20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6" t="s">
        <v>162</v>
      </c>
      <c r="AU371" s="196" t="s">
        <v>81</v>
      </c>
      <c r="AV371" s="13" t="s">
        <v>81</v>
      </c>
      <c r="AW371" s="13" t="s">
        <v>33</v>
      </c>
      <c r="AX371" s="13" t="s">
        <v>79</v>
      </c>
      <c r="AY371" s="196" t="s">
        <v>152</v>
      </c>
    </row>
    <row r="372" s="13" customFormat="1">
      <c r="A372" s="13"/>
      <c r="B372" s="194"/>
      <c r="C372" s="13"/>
      <c r="D372" s="195" t="s">
        <v>162</v>
      </c>
      <c r="E372" s="13"/>
      <c r="F372" s="197" t="s">
        <v>473</v>
      </c>
      <c r="G372" s="13"/>
      <c r="H372" s="198">
        <v>9.1080000000000005</v>
      </c>
      <c r="I372" s="199"/>
      <c r="J372" s="13"/>
      <c r="K372" s="13"/>
      <c r="L372" s="194"/>
      <c r="M372" s="200"/>
      <c r="N372" s="201"/>
      <c r="O372" s="201"/>
      <c r="P372" s="201"/>
      <c r="Q372" s="201"/>
      <c r="R372" s="201"/>
      <c r="S372" s="201"/>
      <c r="T372" s="20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6" t="s">
        <v>162</v>
      </c>
      <c r="AU372" s="196" t="s">
        <v>81</v>
      </c>
      <c r="AV372" s="13" t="s">
        <v>81</v>
      </c>
      <c r="AW372" s="13" t="s">
        <v>4</v>
      </c>
      <c r="AX372" s="13" t="s">
        <v>79</v>
      </c>
      <c r="AY372" s="196" t="s">
        <v>152</v>
      </c>
    </row>
    <row r="373" s="2" customFormat="1" ht="49.05" customHeight="1">
      <c r="A373" s="39"/>
      <c r="B373" s="174"/>
      <c r="C373" s="175" t="s">
        <v>474</v>
      </c>
      <c r="D373" s="175" t="s">
        <v>154</v>
      </c>
      <c r="E373" s="176" t="s">
        <v>475</v>
      </c>
      <c r="F373" s="177" t="s">
        <v>476</v>
      </c>
      <c r="G373" s="178" t="s">
        <v>157</v>
      </c>
      <c r="H373" s="179">
        <v>1150</v>
      </c>
      <c r="I373" s="180"/>
      <c r="J373" s="181">
        <f>ROUND(I373*H373,2)</f>
        <v>0</v>
      </c>
      <c r="K373" s="182"/>
      <c r="L373" s="40"/>
      <c r="M373" s="183" t="s">
        <v>3</v>
      </c>
      <c r="N373" s="184" t="s">
        <v>43</v>
      </c>
      <c r="O373" s="73"/>
      <c r="P373" s="185">
        <f>O373*H373</f>
        <v>0</v>
      </c>
      <c r="Q373" s="185">
        <v>0</v>
      </c>
      <c r="R373" s="185">
        <f>Q373*H373</f>
        <v>0</v>
      </c>
      <c r="S373" s="185">
        <v>0.0050000000000000001</v>
      </c>
      <c r="T373" s="186">
        <f>S373*H373</f>
        <v>5.75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187" t="s">
        <v>279</v>
      </c>
      <c r="AT373" s="187" t="s">
        <v>154</v>
      </c>
      <c r="AU373" s="187" t="s">
        <v>81</v>
      </c>
      <c r="AY373" s="20" t="s">
        <v>152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20" t="s">
        <v>79</v>
      </c>
      <c r="BK373" s="188">
        <f>ROUND(I373*H373,2)</f>
        <v>0</v>
      </c>
      <c r="BL373" s="20" t="s">
        <v>279</v>
      </c>
      <c r="BM373" s="187" t="s">
        <v>477</v>
      </c>
    </row>
    <row r="374" s="2" customFormat="1">
      <c r="A374" s="39"/>
      <c r="B374" s="40"/>
      <c r="C374" s="39"/>
      <c r="D374" s="189" t="s">
        <v>160</v>
      </c>
      <c r="E374" s="39"/>
      <c r="F374" s="190" t="s">
        <v>478</v>
      </c>
      <c r="G374" s="39"/>
      <c r="H374" s="39"/>
      <c r="I374" s="191"/>
      <c r="J374" s="39"/>
      <c r="K374" s="39"/>
      <c r="L374" s="40"/>
      <c r="M374" s="192"/>
      <c r="N374" s="193"/>
      <c r="O374" s="73"/>
      <c r="P374" s="73"/>
      <c r="Q374" s="73"/>
      <c r="R374" s="73"/>
      <c r="S374" s="73"/>
      <c r="T374" s="74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20" t="s">
        <v>160</v>
      </c>
      <c r="AU374" s="20" t="s">
        <v>81</v>
      </c>
    </row>
    <row r="375" s="13" customFormat="1">
      <c r="A375" s="13"/>
      <c r="B375" s="194"/>
      <c r="C375" s="13"/>
      <c r="D375" s="195" t="s">
        <v>162</v>
      </c>
      <c r="E375" s="196" t="s">
        <v>3</v>
      </c>
      <c r="F375" s="197" t="s">
        <v>460</v>
      </c>
      <c r="G375" s="13"/>
      <c r="H375" s="198">
        <v>1150</v>
      </c>
      <c r="I375" s="199"/>
      <c r="J375" s="13"/>
      <c r="K375" s="13"/>
      <c r="L375" s="194"/>
      <c r="M375" s="200"/>
      <c r="N375" s="201"/>
      <c r="O375" s="201"/>
      <c r="P375" s="201"/>
      <c r="Q375" s="201"/>
      <c r="R375" s="201"/>
      <c r="S375" s="201"/>
      <c r="T375" s="20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6" t="s">
        <v>162</v>
      </c>
      <c r="AU375" s="196" t="s">
        <v>81</v>
      </c>
      <c r="AV375" s="13" t="s">
        <v>81</v>
      </c>
      <c r="AW375" s="13" t="s">
        <v>33</v>
      </c>
      <c r="AX375" s="13" t="s">
        <v>79</v>
      </c>
      <c r="AY375" s="196" t="s">
        <v>152</v>
      </c>
    </row>
    <row r="376" s="2" customFormat="1" ht="49.05" customHeight="1">
      <c r="A376" s="39"/>
      <c r="B376" s="174"/>
      <c r="C376" s="175" t="s">
        <v>479</v>
      </c>
      <c r="D376" s="175" t="s">
        <v>154</v>
      </c>
      <c r="E376" s="176" t="s">
        <v>480</v>
      </c>
      <c r="F376" s="177" t="s">
        <v>481</v>
      </c>
      <c r="G376" s="178" t="s">
        <v>157</v>
      </c>
      <c r="H376" s="179">
        <v>6.8899999999999997</v>
      </c>
      <c r="I376" s="180"/>
      <c r="J376" s="181">
        <f>ROUND(I376*H376,2)</f>
        <v>0</v>
      </c>
      <c r="K376" s="182"/>
      <c r="L376" s="40"/>
      <c r="M376" s="183" t="s">
        <v>3</v>
      </c>
      <c r="N376" s="184" t="s">
        <v>43</v>
      </c>
      <c r="O376" s="73"/>
      <c r="P376" s="185">
        <f>O376*H376</f>
        <v>0</v>
      </c>
      <c r="Q376" s="185">
        <v>0.01396</v>
      </c>
      <c r="R376" s="185">
        <f>Q376*H376</f>
        <v>0.096184400000000003</v>
      </c>
      <c r="S376" s="185">
        <v>0</v>
      </c>
      <c r="T376" s="18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187" t="s">
        <v>279</v>
      </c>
      <c r="AT376" s="187" t="s">
        <v>154</v>
      </c>
      <c r="AU376" s="187" t="s">
        <v>81</v>
      </c>
      <c r="AY376" s="20" t="s">
        <v>152</v>
      </c>
      <c r="BE376" s="188">
        <f>IF(N376="základní",J376,0)</f>
        <v>0</v>
      </c>
      <c r="BF376" s="188">
        <f>IF(N376="snížená",J376,0)</f>
        <v>0</v>
      </c>
      <c r="BG376" s="188">
        <f>IF(N376="zákl. přenesená",J376,0)</f>
        <v>0</v>
      </c>
      <c r="BH376" s="188">
        <f>IF(N376="sníž. přenesená",J376,0)</f>
        <v>0</v>
      </c>
      <c r="BI376" s="188">
        <f>IF(N376="nulová",J376,0)</f>
        <v>0</v>
      </c>
      <c r="BJ376" s="20" t="s">
        <v>79</v>
      </c>
      <c r="BK376" s="188">
        <f>ROUND(I376*H376,2)</f>
        <v>0</v>
      </c>
      <c r="BL376" s="20" t="s">
        <v>279</v>
      </c>
      <c r="BM376" s="187" t="s">
        <v>482</v>
      </c>
    </row>
    <row r="377" s="2" customFormat="1">
      <c r="A377" s="39"/>
      <c r="B377" s="40"/>
      <c r="C377" s="39"/>
      <c r="D377" s="189" t="s">
        <v>160</v>
      </c>
      <c r="E377" s="39"/>
      <c r="F377" s="190" t="s">
        <v>483</v>
      </c>
      <c r="G377" s="39"/>
      <c r="H377" s="39"/>
      <c r="I377" s="191"/>
      <c r="J377" s="39"/>
      <c r="K377" s="39"/>
      <c r="L377" s="40"/>
      <c r="M377" s="192"/>
      <c r="N377" s="193"/>
      <c r="O377" s="73"/>
      <c r="P377" s="73"/>
      <c r="Q377" s="73"/>
      <c r="R377" s="73"/>
      <c r="S377" s="73"/>
      <c r="T377" s="74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20" t="s">
        <v>160</v>
      </c>
      <c r="AU377" s="20" t="s">
        <v>81</v>
      </c>
    </row>
    <row r="378" s="13" customFormat="1">
      <c r="A378" s="13"/>
      <c r="B378" s="194"/>
      <c r="C378" s="13"/>
      <c r="D378" s="195" t="s">
        <v>162</v>
      </c>
      <c r="E378" s="196" t="s">
        <v>3</v>
      </c>
      <c r="F378" s="197" t="s">
        <v>484</v>
      </c>
      <c r="G378" s="13"/>
      <c r="H378" s="198">
        <v>6.8899999999999997</v>
      </c>
      <c r="I378" s="199"/>
      <c r="J378" s="13"/>
      <c r="K378" s="13"/>
      <c r="L378" s="194"/>
      <c r="M378" s="200"/>
      <c r="N378" s="201"/>
      <c r="O378" s="201"/>
      <c r="P378" s="201"/>
      <c r="Q378" s="201"/>
      <c r="R378" s="201"/>
      <c r="S378" s="201"/>
      <c r="T378" s="20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6" t="s">
        <v>162</v>
      </c>
      <c r="AU378" s="196" t="s">
        <v>81</v>
      </c>
      <c r="AV378" s="13" t="s">
        <v>81</v>
      </c>
      <c r="AW378" s="13" t="s">
        <v>33</v>
      </c>
      <c r="AX378" s="13" t="s">
        <v>79</v>
      </c>
      <c r="AY378" s="196" t="s">
        <v>152</v>
      </c>
    </row>
    <row r="379" s="2" customFormat="1" ht="37.8" customHeight="1">
      <c r="A379" s="39"/>
      <c r="B379" s="174"/>
      <c r="C379" s="175" t="s">
        <v>485</v>
      </c>
      <c r="D379" s="175" t="s">
        <v>154</v>
      </c>
      <c r="E379" s="176" t="s">
        <v>486</v>
      </c>
      <c r="F379" s="177" t="s">
        <v>487</v>
      </c>
      <c r="G379" s="178" t="s">
        <v>171</v>
      </c>
      <c r="H379" s="179">
        <v>41.399000000000001</v>
      </c>
      <c r="I379" s="180"/>
      <c r="J379" s="181">
        <f>ROUND(I379*H379,2)</f>
        <v>0</v>
      </c>
      <c r="K379" s="182"/>
      <c r="L379" s="40"/>
      <c r="M379" s="183" t="s">
        <v>3</v>
      </c>
      <c r="N379" s="184" t="s">
        <v>43</v>
      </c>
      <c r="O379" s="73"/>
      <c r="P379" s="185">
        <f>O379*H379</f>
        <v>0</v>
      </c>
      <c r="Q379" s="185">
        <v>0.023369999999999998</v>
      </c>
      <c r="R379" s="185">
        <f>Q379*H379</f>
        <v>0.96749462999999991</v>
      </c>
      <c r="S379" s="185">
        <v>0</v>
      </c>
      <c r="T379" s="18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87" t="s">
        <v>279</v>
      </c>
      <c r="AT379" s="187" t="s">
        <v>154</v>
      </c>
      <c r="AU379" s="187" t="s">
        <v>81</v>
      </c>
      <c r="AY379" s="20" t="s">
        <v>152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79</v>
      </c>
      <c r="BK379" s="188">
        <f>ROUND(I379*H379,2)</f>
        <v>0</v>
      </c>
      <c r="BL379" s="20" t="s">
        <v>279</v>
      </c>
      <c r="BM379" s="187" t="s">
        <v>488</v>
      </c>
    </row>
    <row r="380" s="2" customFormat="1">
      <c r="A380" s="39"/>
      <c r="B380" s="40"/>
      <c r="C380" s="39"/>
      <c r="D380" s="189" t="s">
        <v>160</v>
      </c>
      <c r="E380" s="39"/>
      <c r="F380" s="190" t="s">
        <v>489</v>
      </c>
      <c r="G380" s="39"/>
      <c r="H380" s="39"/>
      <c r="I380" s="191"/>
      <c r="J380" s="39"/>
      <c r="K380" s="39"/>
      <c r="L380" s="40"/>
      <c r="M380" s="192"/>
      <c r="N380" s="19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160</v>
      </c>
      <c r="AU380" s="20" t="s">
        <v>81</v>
      </c>
    </row>
    <row r="381" s="13" customFormat="1">
      <c r="A381" s="13"/>
      <c r="B381" s="194"/>
      <c r="C381" s="13"/>
      <c r="D381" s="195" t="s">
        <v>162</v>
      </c>
      <c r="E381" s="196" t="s">
        <v>3</v>
      </c>
      <c r="F381" s="197" t="s">
        <v>490</v>
      </c>
      <c r="G381" s="13"/>
      <c r="H381" s="198">
        <v>8.2799999999999994</v>
      </c>
      <c r="I381" s="199"/>
      <c r="J381" s="13"/>
      <c r="K381" s="13"/>
      <c r="L381" s="194"/>
      <c r="M381" s="200"/>
      <c r="N381" s="201"/>
      <c r="O381" s="201"/>
      <c r="P381" s="201"/>
      <c r="Q381" s="201"/>
      <c r="R381" s="201"/>
      <c r="S381" s="201"/>
      <c r="T381" s="20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6" t="s">
        <v>162</v>
      </c>
      <c r="AU381" s="196" t="s">
        <v>81</v>
      </c>
      <c r="AV381" s="13" t="s">
        <v>81</v>
      </c>
      <c r="AW381" s="13" t="s">
        <v>33</v>
      </c>
      <c r="AX381" s="13" t="s">
        <v>72</v>
      </c>
      <c r="AY381" s="196" t="s">
        <v>152</v>
      </c>
    </row>
    <row r="382" s="13" customFormat="1">
      <c r="A382" s="13"/>
      <c r="B382" s="194"/>
      <c r="C382" s="13"/>
      <c r="D382" s="195" t="s">
        <v>162</v>
      </c>
      <c r="E382" s="196" t="s">
        <v>3</v>
      </c>
      <c r="F382" s="197" t="s">
        <v>491</v>
      </c>
      <c r="G382" s="13"/>
      <c r="H382" s="198">
        <v>32</v>
      </c>
      <c r="I382" s="199"/>
      <c r="J382" s="13"/>
      <c r="K382" s="13"/>
      <c r="L382" s="194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6" t="s">
        <v>162</v>
      </c>
      <c r="AU382" s="196" t="s">
        <v>81</v>
      </c>
      <c r="AV382" s="13" t="s">
        <v>81</v>
      </c>
      <c r="AW382" s="13" t="s">
        <v>33</v>
      </c>
      <c r="AX382" s="13" t="s">
        <v>72</v>
      </c>
      <c r="AY382" s="196" t="s">
        <v>152</v>
      </c>
    </row>
    <row r="383" s="13" customFormat="1">
      <c r="A383" s="13"/>
      <c r="B383" s="194"/>
      <c r="C383" s="13"/>
      <c r="D383" s="195" t="s">
        <v>162</v>
      </c>
      <c r="E383" s="196" t="s">
        <v>3</v>
      </c>
      <c r="F383" s="197" t="s">
        <v>492</v>
      </c>
      <c r="G383" s="13"/>
      <c r="H383" s="198">
        <v>0.151</v>
      </c>
      <c r="I383" s="199"/>
      <c r="J383" s="13"/>
      <c r="K383" s="13"/>
      <c r="L383" s="194"/>
      <c r="M383" s="200"/>
      <c r="N383" s="201"/>
      <c r="O383" s="201"/>
      <c r="P383" s="201"/>
      <c r="Q383" s="201"/>
      <c r="R383" s="201"/>
      <c r="S383" s="201"/>
      <c r="T383" s="20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6" t="s">
        <v>162</v>
      </c>
      <c r="AU383" s="196" t="s">
        <v>81</v>
      </c>
      <c r="AV383" s="13" t="s">
        <v>81</v>
      </c>
      <c r="AW383" s="13" t="s">
        <v>33</v>
      </c>
      <c r="AX383" s="13" t="s">
        <v>72</v>
      </c>
      <c r="AY383" s="196" t="s">
        <v>152</v>
      </c>
    </row>
    <row r="384" s="13" customFormat="1">
      <c r="A384" s="13"/>
      <c r="B384" s="194"/>
      <c r="C384" s="13"/>
      <c r="D384" s="195" t="s">
        <v>162</v>
      </c>
      <c r="E384" s="196" t="s">
        <v>3</v>
      </c>
      <c r="F384" s="197" t="s">
        <v>493</v>
      </c>
      <c r="G384" s="13"/>
      <c r="H384" s="198">
        <v>0.96799999999999997</v>
      </c>
      <c r="I384" s="199"/>
      <c r="J384" s="13"/>
      <c r="K384" s="13"/>
      <c r="L384" s="194"/>
      <c r="M384" s="200"/>
      <c r="N384" s="201"/>
      <c r="O384" s="201"/>
      <c r="P384" s="201"/>
      <c r="Q384" s="201"/>
      <c r="R384" s="201"/>
      <c r="S384" s="201"/>
      <c r="T384" s="20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6" t="s">
        <v>162</v>
      </c>
      <c r="AU384" s="196" t="s">
        <v>81</v>
      </c>
      <c r="AV384" s="13" t="s">
        <v>81</v>
      </c>
      <c r="AW384" s="13" t="s">
        <v>33</v>
      </c>
      <c r="AX384" s="13" t="s">
        <v>72</v>
      </c>
      <c r="AY384" s="196" t="s">
        <v>152</v>
      </c>
    </row>
    <row r="385" s="15" customFormat="1">
      <c r="A385" s="15"/>
      <c r="B385" s="210"/>
      <c r="C385" s="15"/>
      <c r="D385" s="195" t="s">
        <v>162</v>
      </c>
      <c r="E385" s="211" t="s">
        <v>3</v>
      </c>
      <c r="F385" s="212" t="s">
        <v>242</v>
      </c>
      <c r="G385" s="15"/>
      <c r="H385" s="213">
        <v>41.399000000000001</v>
      </c>
      <c r="I385" s="214"/>
      <c r="J385" s="15"/>
      <c r="K385" s="15"/>
      <c r="L385" s="210"/>
      <c r="M385" s="215"/>
      <c r="N385" s="216"/>
      <c r="O385" s="216"/>
      <c r="P385" s="216"/>
      <c r="Q385" s="216"/>
      <c r="R385" s="216"/>
      <c r="S385" s="216"/>
      <c r="T385" s="21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11" t="s">
        <v>162</v>
      </c>
      <c r="AU385" s="211" t="s">
        <v>81</v>
      </c>
      <c r="AV385" s="15" t="s">
        <v>158</v>
      </c>
      <c r="AW385" s="15" t="s">
        <v>33</v>
      </c>
      <c r="AX385" s="15" t="s">
        <v>79</v>
      </c>
      <c r="AY385" s="211" t="s">
        <v>152</v>
      </c>
    </row>
    <row r="386" s="2" customFormat="1" ht="49.05" customHeight="1">
      <c r="A386" s="39"/>
      <c r="B386" s="174"/>
      <c r="C386" s="175" t="s">
        <v>494</v>
      </c>
      <c r="D386" s="175" t="s">
        <v>154</v>
      </c>
      <c r="E386" s="176" t="s">
        <v>495</v>
      </c>
      <c r="F386" s="177" t="s">
        <v>496</v>
      </c>
      <c r="G386" s="178" t="s">
        <v>329</v>
      </c>
      <c r="H386" s="179">
        <v>20.056999999999999</v>
      </c>
      <c r="I386" s="180"/>
      <c r="J386" s="181">
        <f>ROUND(I386*H386,2)</f>
        <v>0</v>
      </c>
      <c r="K386" s="182"/>
      <c r="L386" s="40"/>
      <c r="M386" s="183" t="s">
        <v>3</v>
      </c>
      <c r="N386" s="184" t="s">
        <v>43</v>
      </c>
      <c r="O386" s="73"/>
      <c r="P386" s="185">
        <f>O386*H386</f>
        <v>0</v>
      </c>
      <c r="Q386" s="185">
        <v>0</v>
      </c>
      <c r="R386" s="185">
        <f>Q386*H386</f>
        <v>0</v>
      </c>
      <c r="S386" s="185">
        <v>0</v>
      </c>
      <c r="T386" s="18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187" t="s">
        <v>279</v>
      </c>
      <c r="AT386" s="187" t="s">
        <v>154</v>
      </c>
      <c r="AU386" s="187" t="s">
        <v>81</v>
      </c>
      <c r="AY386" s="20" t="s">
        <v>152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79</v>
      </c>
      <c r="BK386" s="188">
        <f>ROUND(I386*H386,2)</f>
        <v>0</v>
      </c>
      <c r="BL386" s="20" t="s">
        <v>279</v>
      </c>
      <c r="BM386" s="187" t="s">
        <v>497</v>
      </c>
    </row>
    <row r="387" s="2" customFormat="1">
      <c r="A387" s="39"/>
      <c r="B387" s="40"/>
      <c r="C387" s="39"/>
      <c r="D387" s="189" t="s">
        <v>160</v>
      </c>
      <c r="E387" s="39"/>
      <c r="F387" s="190" t="s">
        <v>498</v>
      </c>
      <c r="G387" s="39"/>
      <c r="H387" s="39"/>
      <c r="I387" s="191"/>
      <c r="J387" s="39"/>
      <c r="K387" s="39"/>
      <c r="L387" s="40"/>
      <c r="M387" s="192"/>
      <c r="N387" s="193"/>
      <c r="O387" s="73"/>
      <c r="P387" s="73"/>
      <c r="Q387" s="73"/>
      <c r="R387" s="73"/>
      <c r="S387" s="73"/>
      <c r="T387" s="74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20" t="s">
        <v>160</v>
      </c>
      <c r="AU387" s="20" t="s">
        <v>81</v>
      </c>
    </row>
    <row r="388" s="12" customFormat="1" ht="22.8" customHeight="1">
      <c r="A388" s="12"/>
      <c r="B388" s="161"/>
      <c r="C388" s="12"/>
      <c r="D388" s="162" t="s">
        <v>71</v>
      </c>
      <c r="E388" s="172" t="s">
        <v>499</v>
      </c>
      <c r="F388" s="172" t="s">
        <v>500</v>
      </c>
      <c r="G388" s="12"/>
      <c r="H388" s="12"/>
      <c r="I388" s="164"/>
      <c r="J388" s="173">
        <f>BK388</f>
        <v>0</v>
      </c>
      <c r="K388" s="12"/>
      <c r="L388" s="161"/>
      <c r="M388" s="166"/>
      <c r="N388" s="167"/>
      <c r="O388" s="167"/>
      <c r="P388" s="168">
        <f>SUM(P389:P471)</f>
        <v>0</v>
      </c>
      <c r="Q388" s="167"/>
      <c r="R388" s="168">
        <f>SUM(R389:R471)</f>
        <v>21.574236640000002</v>
      </c>
      <c r="S388" s="167"/>
      <c r="T388" s="169">
        <f>SUM(T389:T471)</f>
        <v>18.62772442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62" t="s">
        <v>81</v>
      </c>
      <c r="AT388" s="170" t="s">
        <v>71</v>
      </c>
      <c r="AU388" s="170" t="s">
        <v>79</v>
      </c>
      <c r="AY388" s="162" t="s">
        <v>152</v>
      </c>
      <c r="BK388" s="171">
        <f>SUM(BK389:BK471)</f>
        <v>0</v>
      </c>
    </row>
    <row r="389" s="2" customFormat="1" ht="24.15" customHeight="1">
      <c r="A389" s="39"/>
      <c r="B389" s="174"/>
      <c r="C389" s="175" t="s">
        <v>501</v>
      </c>
      <c r="D389" s="175" t="s">
        <v>154</v>
      </c>
      <c r="E389" s="176" t="s">
        <v>502</v>
      </c>
      <c r="F389" s="177" t="s">
        <v>503</v>
      </c>
      <c r="G389" s="178" t="s">
        <v>157</v>
      </c>
      <c r="H389" s="179">
        <v>2312.893</v>
      </c>
      <c r="I389" s="180"/>
      <c r="J389" s="181">
        <f>ROUND(I389*H389,2)</f>
        <v>0</v>
      </c>
      <c r="K389" s="182"/>
      <c r="L389" s="40"/>
      <c r="M389" s="183" t="s">
        <v>3</v>
      </c>
      <c r="N389" s="184" t="s">
        <v>43</v>
      </c>
      <c r="O389" s="73"/>
      <c r="P389" s="185">
        <f>O389*H389</f>
        <v>0</v>
      </c>
      <c r="Q389" s="185">
        <v>0</v>
      </c>
      <c r="R389" s="185">
        <f>Q389*H389</f>
        <v>0</v>
      </c>
      <c r="S389" s="185">
        <v>0.00594</v>
      </c>
      <c r="T389" s="186">
        <f>S389*H389</f>
        <v>13.738584420000001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187" t="s">
        <v>279</v>
      </c>
      <c r="AT389" s="187" t="s">
        <v>154</v>
      </c>
      <c r="AU389" s="187" t="s">
        <v>81</v>
      </c>
      <c r="AY389" s="20" t="s">
        <v>152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20" t="s">
        <v>79</v>
      </c>
      <c r="BK389" s="188">
        <f>ROUND(I389*H389,2)</f>
        <v>0</v>
      </c>
      <c r="BL389" s="20" t="s">
        <v>279</v>
      </c>
      <c r="BM389" s="187" t="s">
        <v>504</v>
      </c>
    </row>
    <row r="390" s="2" customFormat="1">
      <c r="A390" s="39"/>
      <c r="B390" s="40"/>
      <c r="C390" s="39"/>
      <c r="D390" s="189" t="s">
        <v>160</v>
      </c>
      <c r="E390" s="39"/>
      <c r="F390" s="190" t="s">
        <v>505</v>
      </c>
      <c r="G390" s="39"/>
      <c r="H390" s="39"/>
      <c r="I390" s="191"/>
      <c r="J390" s="39"/>
      <c r="K390" s="39"/>
      <c r="L390" s="40"/>
      <c r="M390" s="192"/>
      <c r="N390" s="193"/>
      <c r="O390" s="73"/>
      <c r="P390" s="73"/>
      <c r="Q390" s="73"/>
      <c r="R390" s="73"/>
      <c r="S390" s="73"/>
      <c r="T390" s="74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20" t="s">
        <v>160</v>
      </c>
      <c r="AU390" s="20" t="s">
        <v>81</v>
      </c>
    </row>
    <row r="391" s="13" customFormat="1">
      <c r="A391" s="13"/>
      <c r="B391" s="194"/>
      <c r="C391" s="13"/>
      <c r="D391" s="195" t="s">
        <v>162</v>
      </c>
      <c r="E391" s="196" t="s">
        <v>3</v>
      </c>
      <c r="F391" s="197" t="s">
        <v>506</v>
      </c>
      <c r="G391" s="13"/>
      <c r="H391" s="198">
        <v>12.893000000000001</v>
      </c>
      <c r="I391" s="199"/>
      <c r="J391" s="13"/>
      <c r="K391" s="13"/>
      <c r="L391" s="194"/>
      <c r="M391" s="200"/>
      <c r="N391" s="201"/>
      <c r="O391" s="201"/>
      <c r="P391" s="201"/>
      <c r="Q391" s="201"/>
      <c r="R391" s="201"/>
      <c r="S391" s="201"/>
      <c r="T391" s="20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6" t="s">
        <v>162</v>
      </c>
      <c r="AU391" s="196" t="s">
        <v>81</v>
      </c>
      <c r="AV391" s="13" t="s">
        <v>81</v>
      </c>
      <c r="AW391" s="13" t="s">
        <v>33</v>
      </c>
      <c r="AX391" s="13" t="s">
        <v>72</v>
      </c>
      <c r="AY391" s="196" t="s">
        <v>152</v>
      </c>
    </row>
    <row r="392" s="13" customFormat="1">
      <c r="A392" s="13"/>
      <c r="B392" s="194"/>
      <c r="C392" s="13"/>
      <c r="D392" s="195" t="s">
        <v>162</v>
      </c>
      <c r="E392" s="196" t="s">
        <v>3</v>
      </c>
      <c r="F392" s="197" t="s">
        <v>507</v>
      </c>
      <c r="G392" s="13"/>
      <c r="H392" s="198">
        <v>2300</v>
      </c>
      <c r="I392" s="199"/>
      <c r="J392" s="13"/>
      <c r="K392" s="13"/>
      <c r="L392" s="194"/>
      <c r="M392" s="200"/>
      <c r="N392" s="201"/>
      <c r="O392" s="201"/>
      <c r="P392" s="201"/>
      <c r="Q392" s="201"/>
      <c r="R392" s="201"/>
      <c r="S392" s="201"/>
      <c r="T392" s="20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6" t="s">
        <v>162</v>
      </c>
      <c r="AU392" s="196" t="s">
        <v>81</v>
      </c>
      <c r="AV392" s="13" t="s">
        <v>81</v>
      </c>
      <c r="AW392" s="13" t="s">
        <v>33</v>
      </c>
      <c r="AX392" s="13" t="s">
        <v>72</v>
      </c>
      <c r="AY392" s="196" t="s">
        <v>152</v>
      </c>
    </row>
    <row r="393" s="15" customFormat="1">
      <c r="A393" s="15"/>
      <c r="B393" s="210"/>
      <c r="C393" s="15"/>
      <c r="D393" s="195" t="s">
        <v>162</v>
      </c>
      <c r="E393" s="211" t="s">
        <v>3</v>
      </c>
      <c r="F393" s="212" t="s">
        <v>242</v>
      </c>
      <c r="G393" s="15"/>
      <c r="H393" s="213">
        <v>2312.893</v>
      </c>
      <c r="I393" s="214"/>
      <c r="J393" s="15"/>
      <c r="K393" s="15"/>
      <c r="L393" s="210"/>
      <c r="M393" s="215"/>
      <c r="N393" s="216"/>
      <c r="O393" s="216"/>
      <c r="P393" s="216"/>
      <c r="Q393" s="216"/>
      <c r="R393" s="216"/>
      <c r="S393" s="216"/>
      <c r="T393" s="21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1" t="s">
        <v>162</v>
      </c>
      <c r="AU393" s="211" t="s">
        <v>81</v>
      </c>
      <c r="AV393" s="15" t="s">
        <v>158</v>
      </c>
      <c r="AW393" s="15" t="s">
        <v>33</v>
      </c>
      <c r="AX393" s="15" t="s">
        <v>79</v>
      </c>
      <c r="AY393" s="211" t="s">
        <v>152</v>
      </c>
    </row>
    <row r="394" s="2" customFormat="1" ht="24.15" customHeight="1">
      <c r="A394" s="39"/>
      <c r="B394" s="174"/>
      <c r="C394" s="175" t="s">
        <v>508</v>
      </c>
      <c r="D394" s="175" t="s">
        <v>154</v>
      </c>
      <c r="E394" s="176" t="s">
        <v>509</v>
      </c>
      <c r="F394" s="177" t="s">
        <v>510</v>
      </c>
      <c r="G394" s="178" t="s">
        <v>247</v>
      </c>
      <c r="H394" s="179">
        <v>10</v>
      </c>
      <c r="I394" s="180"/>
      <c r="J394" s="181">
        <f>ROUND(I394*H394,2)</f>
        <v>0</v>
      </c>
      <c r="K394" s="182"/>
      <c r="L394" s="40"/>
      <c r="M394" s="183" t="s">
        <v>3</v>
      </c>
      <c r="N394" s="184" t="s">
        <v>43</v>
      </c>
      <c r="O394" s="73"/>
      <c r="P394" s="185">
        <f>O394*H394</f>
        <v>0</v>
      </c>
      <c r="Q394" s="185">
        <v>0</v>
      </c>
      <c r="R394" s="185">
        <f>Q394*H394</f>
        <v>0</v>
      </c>
      <c r="S394" s="185">
        <v>0.00348</v>
      </c>
      <c r="T394" s="186">
        <f>S394*H394</f>
        <v>0.034799999999999998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187" t="s">
        <v>279</v>
      </c>
      <c r="AT394" s="187" t="s">
        <v>154</v>
      </c>
      <c r="AU394" s="187" t="s">
        <v>81</v>
      </c>
      <c r="AY394" s="20" t="s">
        <v>152</v>
      </c>
      <c r="BE394" s="188">
        <f>IF(N394="základní",J394,0)</f>
        <v>0</v>
      </c>
      <c r="BF394" s="188">
        <f>IF(N394="snížená",J394,0)</f>
        <v>0</v>
      </c>
      <c r="BG394" s="188">
        <f>IF(N394="zákl. přenesená",J394,0)</f>
        <v>0</v>
      </c>
      <c r="BH394" s="188">
        <f>IF(N394="sníž. přenesená",J394,0)</f>
        <v>0</v>
      </c>
      <c r="BI394" s="188">
        <f>IF(N394="nulová",J394,0)</f>
        <v>0</v>
      </c>
      <c r="BJ394" s="20" t="s">
        <v>79</v>
      </c>
      <c r="BK394" s="188">
        <f>ROUND(I394*H394,2)</f>
        <v>0</v>
      </c>
      <c r="BL394" s="20" t="s">
        <v>279</v>
      </c>
      <c r="BM394" s="187" t="s">
        <v>511</v>
      </c>
    </row>
    <row r="395" s="2" customFormat="1">
      <c r="A395" s="39"/>
      <c r="B395" s="40"/>
      <c r="C395" s="39"/>
      <c r="D395" s="189" t="s">
        <v>160</v>
      </c>
      <c r="E395" s="39"/>
      <c r="F395" s="190" t="s">
        <v>512</v>
      </c>
      <c r="G395" s="39"/>
      <c r="H395" s="39"/>
      <c r="I395" s="191"/>
      <c r="J395" s="39"/>
      <c r="K395" s="39"/>
      <c r="L395" s="40"/>
      <c r="M395" s="192"/>
      <c r="N395" s="193"/>
      <c r="O395" s="73"/>
      <c r="P395" s="73"/>
      <c r="Q395" s="73"/>
      <c r="R395" s="73"/>
      <c r="S395" s="73"/>
      <c r="T395" s="74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20" t="s">
        <v>160</v>
      </c>
      <c r="AU395" s="20" t="s">
        <v>81</v>
      </c>
    </row>
    <row r="396" s="2" customFormat="1" ht="24.15" customHeight="1">
      <c r="A396" s="39"/>
      <c r="B396" s="174"/>
      <c r="C396" s="175" t="s">
        <v>513</v>
      </c>
      <c r="D396" s="175" t="s">
        <v>154</v>
      </c>
      <c r="E396" s="176" t="s">
        <v>514</v>
      </c>
      <c r="F396" s="177" t="s">
        <v>515</v>
      </c>
      <c r="G396" s="178" t="s">
        <v>247</v>
      </c>
      <c r="H396" s="179">
        <v>231</v>
      </c>
      <c r="I396" s="180"/>
      <c r="J396" s="181">
        <f>ROUND(I396*H396,2)</f>
        <v>0</v>
      </c>
      <c r="K396" s="182"/>
      <c r="L396" s="40"/>
      <c r="M396" s="183" t="s">
        <v>3</v>
      </c>
      <c r="N396" s="184" t="s">
        <v>43</v>
      </c>
      <c r="O396" s="73"/>
      <c r="P396" s="185">
        <f>O396*H396</f>
        <v>0</v>
      </c>
      <c r="Q396" s="185">
        <v>0</v>
      </c>
      <c r="R396" s="185">
        <f>Q396*H396</f>
        <v>0</v>
      </c>
      <c r="S396" s="185">
        <v>0.00191</v>
      </c>
      <c r="T396" s="186">
        <f>S396*H396</f>
        <v>0.44120999999999999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187" t="s">
        <v>279</v>
      </c>
      <c r="AT396" s="187" t="s">
        <v>154</v>
      </c>
      <c r="AU396" s="187" t="s">
        <v>81</v>
      </c>
      <c r="AY396" s="20" t="s">
        <v>152</v>
      </c>
      <c r="BE396" s="188">
        <f>IF(N396="základní",J396,0)</f>
        <v>0</v>
      </c>
      <c r="BF396" s="188">
        <f>IF(N396="snížená",J396,0)</f>
        <v>0</v>
      </c>
      <c r="BG396" s="188">
        <f>IF(N396="zákl. přenesená",J396,0)</f>
        <v>0</v>
      </c>
      <c r="BH396" s="188">
        <f>IF(N396="sníž. přenesená",J396,0)</f>
        <v>0</v>
      </c>
      <c r="BI396" s="188">
        <f>IF(N396="nulová",J396,0)</f>
        <v>0</v>
      </c>
      <c r="BJ396" s="20" t="s">
        <v>79</v>
      </c>
      <c r="BK396" s="188">
        <f>ROUND(I396*H396,2)</f>
        <v>0</v>
      </c>
      <c r="BL396" s="20" t="s">
        <v>279</v>
      </c>
      <c r="BM396" s="187" t="s">
        <v>516</v>
      </c>
    </row>
    <row r="397" s="2" customFormat="1">
      <c r="A397" s="39"/>
      <c r="B397" s="40"/>
      <c r="C397" s="39"/>
      <c r="D397" s="189" t="s">
        <v>160</v>
      </c>
      <c r="E397" s="39"/>
      <c r="F397" s="190" t="s">
        <v>517</v>
      </c>
      <c r="G397" s="39"/>
      <c r="H397" s="39"/>
      <c r="I397" s="191"/>
      <c r="J397" s="39"/>
      <c r="K397" s="39"/>
      <c r="L397" s="40"/>
      <c r="M397" s="192"/>
      <c r="N397" s="193"/>
      <c r="O397" s="73"/>
      <c r="P397" s="73"/>
      <c r="Q397" s="73"/>
      <c r="R397" s="73"/>
      <c r="S397" s="73"/>
      <c r="T397" s="74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20" t="s">
        <v>160</v>
      </c>
      <c r="AU397" s="20" t="s">
        <v>81</v>
      </c>
    </row>
    <row r="398" s="2" customFormat="1" ht="24.15" customHeight="1">
      <c r="A398" s="39"/>
      <c r="B398" s="174"/>
      <c r="C398" s="175" t="s">
        <v>518</v>
      </c>
      <c r="D398" s="175" t="s">
        <v>154</v>
      </c>
      <c r="E398" s="176" t="s">
        <v>519</v>
      </c>
      <c r="F398" s="177" t="s">
        <v>520</v>
      </c>
      <c r="G398" s="178" t="s">
        <v>247</v>
      </c>
      <c r="H398" s="179">
        <v>210</v>
      </c>
      <c r="I398" s="180"/>
      <c r="J398" s="181">
        <f>ROUND(I398*H398,2)</f>
        <v>0</v>
      </c>
      <c r="K398" s="182"/>
      <c r="L398" s="40"/>
      <c r="M398" s="183" t="s">
        <v>3</v>
      </c>
      <c r="N398" s="184" t="s">
        <v>43</v>
      </c>
      <c r="O398" s="73"/>
      <c r="P398" s="185">
        <f>O398*H398</f>
        <v>0</v>
      </c>
      <c r="Q398" s="185">
        <v>0</v>
      </c>
      <c r="R398" s="185">
        <f>Q398*H398</f>
        <v>0</v>
      </c>
      <c r="S398" s="185">
        <v>0.0022300000000000002</v>
      </c>
      <c r="T398" s="186">
        <f>S398*H398</f>
        <v>0.46830000000000005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187" t="s">
        <v>279</v>
      </c>
      <c r="AT398" s="187" t="s">
        <v>154</v>
      </c>
      <c r="AU398" s="187" t="s">
        <v>81</v>
      </c>
      <c r="AY398" s="20" t="s">
        <v>152</v>
      </c>
      <c r="BE398" s="188">
        <f>IF(N398="základní",J398,0)</f>
        <v>0</v>
      </c>
      <c r="BF398" s="188">
        <f>IF(N398="snížená",J398,0)</f>
        <v>0</v>
      </c>
      <c r="BG398" s="188">
        <f>IF(N398="zákl. přenesená",J398,0)</f>
        <v>0</v>
      </c>
      <c r="BH398" s="188">
        <f>IF(N398="sníž. přenesená",J398,0)</f>
        <v>0</v>
      </c>
      <c r="BI398" s="188">
        <f>IF(N398="nulová",J398,0)</f>
        <v>0</v>
      </c>
      <c r="BJ398" s="20" t="s">
        <v>79</v>
      </c>
      <c r="BK398" s="188">
        <f>ROUND(I398*H398,2)</f>
        <v>0</v>
      </c>
      <c r="BL398" s="20" t="s">
        <v>279</v>
      </c>
      <c r="BM398" s="187" t="s">
        <v>521</v>
      </c>
    </row>
    <row r="399" s="2" customFormat="1">
      <c r="A399" s="39"/>
      <c r="B399" s="40"/>
      <c r="C399" s="39"/>
      <c r="D399" s="189" t="s">
        <v>160</v>
      </c>
      <c r="E399" s="39"/>
      <c r="F399" s="190" t="s">
        <v>522</v>
      </c>
      <c r="G399" s="39"/>
      <c r="H399" s="39"/>
      <c r="I399" s="191"/>
      <c r="J399" s="39"/>
      <c r="K399" s="39"/>
      <c r="L399" s="40"/>
      <c r="M399" s="192"/>
      <c r="N399" s="193"/>
      <c r="O399" s="73"/>
      <c r="P399" s="73"/>
      <c r="Q399" s="73"/>
      <c r="R399" s="73"/>
      <c r="S399" s="73"/>
      <c r="T399" s="74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20" t="s">
        <v>160</v>
      </c>
      <c r="AU399" s="20" t="s">
        <v>81</v>
      </c>
    </row>
    <row r="400" s="2" customFormat="1" ht="21.75" customHeight="1">
      <c r="A400" s="39"/>
      <c r="B400" s="174"/>
      <c r="C400" s="175" t="s">
        <v>523</v>
      </c>
      <c r="D400" s="175" t="s">
        <v>154</v>
      </c>
      <c r="E400" s="176" t="s">
        <v>524</v>
      </c>
      <c r="F400" s="177" t="s">
        <v>525</v>
      </c>
      <c r="G400" s="178" t="s">
        <v>247</v>
      </c>
      <c r="H400" s="179">
        <v>80</v>
      </c>
      <c r="I400" s="180"/>
      <c r="J400" s="181">
        <f>ROUND(I400*H400,2)</f>
        <v>0</v>
      </c>
      <c r="K400" s="182"/>
      <c r="L400" s="40"/>
      <c r="M400" s="183" t="s">
        <v>3</v>
      </c>
      <c r="N400" s="184" t="s">
        <v>43</v>
      </c>
      <c r="O400" s="73"/>
      <c r="P400" s="185">
        <f>O400*H400</f>
        <v>0</v>
      </c>
      <c r="Q400" s="185">
        <v>0</v>
      </c>
      <c r="R400" s="185">
        <f>Q400*H400</f>
        <v>0</v>
      </c>
      <c r="S400" s="185">
        <v>0.00175</v>
      </c>
      <c r="T400" s="186">
        <f>S400*H400</f>
        <v>0.14000000000000001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187" t="s">
        <v>279</v>
      </c>
      <c r="AT400" s="187" t="s">
        <v>154</v>
      </c>
      <c r="AU400" s="187" t="s">
        <v>81</v>
      </c>
      <c r="AY400" s="20" t="s">
        <v>152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20" t="s">
        <v>79</v>
      </c>
      <c r="BK400" s="188">
        <f>ROUND(I400*H400,2)</f>
        <v>0</v>
      </c>
      <c r="BL400" s="20" t="s">
        <v>279</v>
      </c>
      <c r="BM400" s="187" t="s">
        <v>526</v>
      </c>
    </row>
    <row r="401" s="2" customFormat="1">
      <c r="A401" s="39"/>
      <c r="B401" s="40"/>
      <c r="C401" s="39"/>
      <c r="D401" s="189" t="s">
        <v>160</v>
      </c>
      <c r="E401" s="39"/>
      <c r="F401" s="190" t="s">
        <v>527</v>
      </c>
      <c r="G401" s="39"/>
      <c r="H401" s="39"/>
      <c r="I401" s="191"/>
      <c r="J401" s="39"/>
      <c r="K401" s="39"/>
      <c r="L401" s="40"/>
      <c r="M401" s="192"/>
      <c r="N401" s="193"/>
      <c r="O401" s="73"/>
      <c r="P401" s="73"/>
      <c r="Q401" s="73"/>
      <c r="R401" s="73"/>
      <c r="S401" s="73"/>
      <c r="T401" s="74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20" t="s">
        <v>160</v>
      </c>
      <c r="AU401" s="20" t="s">
        <v>81</v>
      </c>
    </row>
    <row r="402" s="2" customFormat="1" ht="24.15" customHeight="1">
      <c r="A402" s="39"/>
      <c r="B402" s="174"/>
      <c r="C402" s="175" t="s">
        <v>528</v>
      </c>
      <c r="D402" s="175" t="s">
        <v>154</v>
      </c>
      <c r="E402" s="176" t="s">
        <v>529</v>
      </c>
      <c r="F402" s="177" t="s">
        <v>530</v>
      </c>
      <c r="G402" s="178" t="s">
        <v>247</v>
      </c>
      <c r="H402" s="179">
        <v>9</v>
      </c>
      <c r="I402" s="180"/>
      <c r="J402" s="181">
        <f>ROUND(I402*H402,2)</f>
        <v>0</v>
      </c>
      <c r="K402" s="182"/>
      <c r="L402" s="40"/>
      <c r="M402" s="183" t="s">
        <v>3</v>
      </c>
      <c r="N402" s="184" t="s">
        <v>43</v>
      </c>
      <c r="O402" s="73"/>
      <c r="P402" s="185">
        <f>O402*H402</f>
        <v>0</v>
      </c>
      <c r="Q402" s="185">
        <v>0</v>
      </c>
      <c r="R402" s="185">
        <f>Q402*H402</f>
        <v>0</v>
      </c>
      <c r="S402" s="185">
        <v>0.0025999999999999999</v>
      </c>
      <c r="T402" s="186">
        <f>S402*H402</f>
        <v>0.023399999999999997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187" t="s">
        <v>279</v>
      </c>
      <c r="AT402" s="187" t="s">
        <v>154</v>
      </c>
      <c r="AU402" s="187" t="s">
        <v>81</v>
      </c>
      <c r="AY402" s="20" t="s">
        <v>152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20" t="s">
        <v>79</v>
      </c>
      <c r="BK402" s="188">
        <f>ROUND(I402*H402,2)</f>
        <v>0</v>
      </c>
      <c r="BL402" s="20" t="s">
        <v>279</v>
      </c>
      <c r="BM402" s="187" t="s">
        <v>531</v>
      </c>
    </row>
    <row r="403" s="2" customFormat="1">
      <c r="A403" s="39"/>
      <c r="B403" s="40"/>
      <c r="C403" s="39"/>
      <c r="D403" s="189" t="s">
        <v>160</v>
      </c>
      <c r="E403" s="39"/>
      <c r="F403" s="190" t="s">
        <v>532</v>
      </c>
      <c r="G403" s="39"/>
      <c r="H403" s="39"/>
      <c r="I403" s="191"/>
      <c r="J403" s="39"/>
      <c r="K403" s="39"/>
      <c r="L403" s="40"/>
      <c r="M403" s="192"/>
      <c r="N403" s="193"/>
      <c r="O403" s="73"/>
      <c r="P403" s="73"/>
      <c r="Q403" s="73"/>
      <c r="R403" s="73"/>
      <c r="S403" s="73"/>
      <c r="T403" s="74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20" t="s">
        <v>160</v>
      </c>
      <c r="AU403" s="20" t="s">
        <v>81</v>
      </c>
    </row>
    <row r="404" s="2" customFormat="1" ht="24.15" customHeight="1">
      <c r="A404" s="39"/>
      <c r="B404" s="174"/>
      <c r="C404" s="175" t="s">
        <v>533</v>
      </c>
      <c r="D404" s="175" t="s">
        <v>154</v>
      </c>
      <c r="E404" s="176" t="s">
        <v>534</v>
      </c>
      <c r="F404" s="177" t="s">
        <v>535</v>
      </c>
      <c r="G404" s="178" t="s">
        <v>247</v>
      </c>
      <c r="H404" s="179">
        <v>248</v>
      </c>
      <c r="I404" s="180"/>
      <c r="J404" s="181">
        <f>ROUND(I404*H404,2)</f>
        <v>0</v>
      </c>
      <c r="K404" s="182"/>
      <c r="L404" s="40"/>
      <c r="M404" s="183" t="s">
        <v>3</v>
      </c>
      <c r="N404" s="184" t="s">
        <v>43</v>
      </c>
      <c r="O404" s="73"/>
      <c r="P404" s="185">
        <f>O404*H404</f>
        <v>0</v>
      </c>
      <c r="Q404" s="185">
        <v>0</v>
      </c>
      <c r="R404" s="185">
        <f>Q404*H404</f>
        <v>0</v>
      </c>
      <c r="S404" s="185">
        <v>0.01069</v>
      </c>
      <c r="T404" s="186">
        <f>S404*H404</f>
        <v>2.6511200000000001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187" t="s">
        <v>279</v>
      </c>
      <c r="AT404" s="187" t="s">
        <v>154</v>
      </c>
      <c r="AU404" s="187" t="s">
        <v>81</v>
      </c>
      <c r="AY404" s="20" t="s">
        <v>152</v>
      </c>
      <c r="BE404" s="188">
        <f>IF(N404="základní",J404,0)</f>
        <v>0</v>
      </c>
      <c r="BF404" s="188">
        <f>IF(N404="snížená",J404,0)</f>
        <v>0</v>
      </c>
      <c r="BG404" s="188">
        <f>IF(N404="zákl. přenesená",J404,0)</f>
        <v>0</v>
      </c>
      <c r="BH404" s="188">
        <f>IF(N404="sníž. přenesená",J404,0)</f>
        <v>0</v>
      </c>
      <c r="BI404" s="188">
        <f>IF(N404="nulová",J404,0)</f>
        <v>0</v>
      </c>
      <c r="BJ404" s="20" t="s">
        <v>79</v>
      </c>
      <c r="BK404" s="188">
        <f>ROUND(I404*H404,2)</f>
        <v>0</v>
      </c>
      <c r="BL404" s="20" t="s">
        <v>279</v>
      </c>
      <c r="BM404" s="187" t="s">
        <v>536</v>
      </c>
    </row>
    <row r="405" s="2" customFormat="1">
      <c r="A405" s="39"/>
      <c r="B405" s="40"/>
      <c r="C405" s="39"/>
      <c r="D405" s="189" t="s">
        <v>160</v>
      </c>
      <c r="E405" s="39"/>
      <c r="F405" s="190" t="s">
        <v>537</v>
      </c>
      <c r="G405" s="39"/>
      <c r="H405" s="39"/>
      <c r="I405" s="191"/>
      <c r="J405" s="39"/>
      <c r="K405" s="39"/>
      <c r="L405" s="40"/>
      <c r="M405" s="192"/>
      <c r="N405" s="193"/>
      <c r="O405" s="73"/>
      <c r="P405" s="73"/>
      <c r="Q405" s="73"/>
      <c r="R405" s="73"/>
      <c r="S405" s="73"/>
      <c r="T405" s="74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20" t="s">
        <v>160</v>
      </c>
      <c r="AU405" s="20" t="s">
        <v>81</v>
      </c>
    </row>
    <row r="406" s="2" customFormat="1" ht="24.15" customHeight="1">
      <c r="A406" s="39"/>
      <c r="B406" s="174"/>
      <c r="C406" s="175" t="s">
        <v>538</v>
      </c>
      <c r="D406" s="175" t="s">
        <v>154</v>
      </c>
      <c r="E406" s="176" t="s">
        <v>539</v>
      </c>
      <c r="F406" s="177" t="s">
        <v>540</v>
      </c>
      <c r="G406" s="178" t="s">
        <v>247</v>
      </c>
      <c r="H406" s="179">
        <v>67</v>
      </c>
      <c r="I406" s="180"/>
      <c r="J406" s="181">
        <f>ROUND(I406*H406,2)</f>
        <v>0</v>
      </c>
      <c r="K406" s="182"/>
      <c r="L406" s="40"/>
      <c r="M406" s="183" t="s">
        <v>3</v>
      </c>
      <c r="N406" s="184" t="s">
        <v>43</v>
      </c>
      <c r="O406" s="73"/>
      <c r="P406" s="185">
        <f>O406*H406</f>
        <v>0</v>
      </c>
      <c r="Q406" s="185">
        <v>0</v>
      </c>
      <c r="R406" s="185">
        <f>Q406*H406</f>
        <v>0</v>
      </c>
      <c r="S406" s="185">
        <v>0.0060499999999999998</v>
      </c>
      <c r="T406" s="186">
        <f>S406*H406</f>
        <v>0.40534999999999999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187" t="s">
        <v>279</v>
      </c>
      <c r="AT406" s="187" t="s">
        <v>154</v>
      </c>
      <c r="AU406" s="187" t="s">
        <v>81</v>
      </c>
      <c r="AY406" s="20" t="s">
        <v>152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20" t="s">
        <v>79</v>
      </c>
      <c r="BK406" s="188">
        <f>ROUND(I406*H406,2)</f>
        <v>0</v>
      </c>
      <c r="BL406" s="20" t="s">
        <v>279</v>
      </c>
      <c r="BM406" s="187" t="s">
        <v>541</v>
      </c>
    </row>
    <row r="407" s="2" customFormat="1">
      <c r="A407" s="39"/>
      <c r="B407" s="40"/>
      <c r="C407" s="39"/>
      <c r="D407" s="189" t="s">
        <v>160</v>
      </c>
      <c r="E407" s="39"/>
      <c r="F407" s="190" t="s">
        <v>542</v>
      </c>
      <c r="G407" s="39"/>
      <c r="H407" s="39"/>
      <c r="I407" s="191"/>
      <c r="J407" s="39"/>
      <c r="K407" s="39"/>
      <c r="L407" s="40"/>
      <c r="M407" s="192"/>
      <c r="N407" s="193"/>
      <c r="O407" s="73"/>
      <c r="P407" s="73"/>
      <c r="Q407" s="73"/>
      <c r="R407" s="73"/>
      <c r="S407" s="73"/>
      <c r="T407" s="74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20" t="s">
        <v>160</v>
      </c>
      <c r="AU407" s="20" t="s">
        <v>81</v>
      </c>
    </row>
    <row r="408" s="2" customFormat="1" ht="16.5" customHeight="1">
      <c r="A408" s="39"/>
      <c r="B408" s="174"/>
      <c r="C408" s="175" t="s">
        <v>543</v>
      </c>
      <c r="D408" s="175" t="s">
        <v>154</v>
      </c>
      <c r="E408" s="176" t="s">
        <v>544</v>
      </c>
      <c r="F408" s="177" t="s">
        <v>545</v>
      </c>
      <c r="G408" s="178" t="s">
        <v>247</v>
      </c>
      <c r="H408" s="179">
        <v>184</v>
      </c>
      <c r="I408" s="180"/>
      <c r="J408" s="181">
        <f>ROUND(I408*H408,2)</f>
        <v>0</v>
      </c>
      <c r="K408" s="182"/>
      <c r="L408" s="40"/>
      <c r="M408" s="183" t="s">
        <v>3</v>
      </c>
      <c r="N408" s="184" t="s">
        <v>43</v>
      </c>
      <c r="O408" s="73"/>
      <c r="P408" s="185">
        <f>O408*H408</f>
        <v>0</v>
      </c>
      <c r="Q408" s="185">
        <v>0</v>
      </c>
      <c r="R408" s="185">
        <f>Q408*H408</f>
        <v>0</v>
      </c>
      <c r="S408" s="185">
        <v>0.0039399999999999999</v>
      </c>
      <c r="T408" s="186">
        <f>S408*H408</f>
        <v>0.72495999999999994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187" t="s">
        <v>279</v>
      </c>
      <c r="AT408" s="187" t="s">
        <v>154</v>
      </c>
      <c r="AU408" s="187" t="s">
        <v>81</v>
      </c>
      <c r="AY408" s="20" t="s">
        <v>152</v>
      </c>
      <c r="BE408" s="188">
        <f>IF(N408="základní",J408,0)</f>
        <v>0</v>
      </c>
      <c r="BF408" s="188">
        <f>IF(N408="snížená",J408,0)</f>
        <v>0</v>
      </c>
      <c r="BG408" s="188">
        <f>IF(N408="zákl. přenesená",J408,0)</f>
        <v>0</v>
      </c>
      <c r="BH408" s="188">
        <f>IF(N408="sníž. přenesená",J408,0)</f>
        <v>0</v>
      </c>
      <c r="BI408" s="188">
        <f>IF(N408="nulová",J408,0)</f>
        <v>0</v>
      </c>
      <c r="BJ408" s="20" t="s">
        <v>79</v>
      </c>
      <c r="BK408" s="188">
        <f>ROUND(I408*H408,2)</f>
        <v>0</v>
      </c>
      <c r="BL408" s="20" t="s">
        <v>279</v>
      </c>
      <c r="BM408" s="187" t="s">
        <v>546</v>
      </c>
    </row>
    <row r="409" s="2" customFormat="1">
      <c r="A409" s="39"/>
      <c r="B409" s="40"/>
      <c r="C409" s="39"/>
      <c r="D409" s="189" t="s">
        <v>160</v>
      </c>
      <c r="E409" s="39"/>
      <c r="F409" s="190" t="s">
        <v>547</v>
      </c>
      <c r="G409" s="39"/>
      <c r="H409" s="39"/>
      <c r="I409" s="191"/>
      <c r="J409" s="39"/>
      <c r="K409" s="39"/>
      <c r="L409" s="40"/>
      <c r="M409" s="192"/>
      <c r="N409" s="193"/>
      <c r="O409" s="73"/>
      <c r="P409" s="73"/>
      <c r="Q409" s="73"/>
      <c r="R409" s="73"/>
      <c r="S409" s="73"/>
      <c r="T409" s="74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20" t="s">
        <v>160</v>
      </c>
      <c r="AU409" s="20" t="s">
        <v>81</v>
      </c>
    </row>
    <row r="410" s="2" customFormat="1" ht="44.25" customHeight="1">
      <c r="A410" s="39"/>
      <c r="B410" s="174"/>
      <c r="C410" s="175" t="s">
        <v>548</v>
      </c>
      <c r="D410" s="175" t="s">
        <v>154</v>
      </c>
      <c r="E410" s="176" t="s">
        <v>549</v>
      </c>
      <c r="F410" s="177" t="s">
        <v>550</v>
      </c>
      <c r="G410" s="178" t="s">
        <v>157</v>
      </c>
      <c r="H410" s="179">
        <v>14</v>
      </c>
      <c r="I410" s="180"/>
      <c r="J410" s="181">
        <f>ROUND(I410*H410,2)</f>
        <v>0</v>
      </c>
      <c r="K410" s="182"/>
      <c r="L410" s="40"/>
      <c r="M410" s="183" t="s">
        <v>3</v>
      </c>
      <c r="N410" s="184" t="s">
        <v>43</v>
      </c>
      <c r="O410" s="73"/>
      <c r="P410" s="185">
        <f>O410*H410</f>
        <v>0</v>
      </c>
      <c r="Q410" s="185">
        <v>0.0067200000000000003</v>
      </c>
      <c r="R410" s="185">
        <f>Q410*H410</f>
        <v>0.094079999999999997</v>
      </c>
      <c r="S410" s="185">
        <v>0</v>
      </c>
      <c r="T410" s="18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87" t="s">
        <v>279</v>
      </c>
      <c r="AT410" s="187" t="s">
        <v>154</v>
      </c>
      <c r="AU410" s="187" t="s">
        <v>81</v>
      </c>
      <c r="AY410" s="20" t="s">
        <v>152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20" t="s">
        <v>79</v>
      </c>
      <c r="BK410" s="188">
        <f>ROUND(I410*H410,2)</f>
        <v>0</v>
      </c>
      <c r="BL410" s="20" t="s">
        <v>279</v>
      </c>
      <c r="BM410" s="187" t="s">
        <v>551</v>
      </c>
    </row>
    <row r="411" s="2" customFormat="1">
      <c r="A411" s="39"/>
      <c r="B411" s="40"/>
      <c r="C411" s="39"/>
      <c r="D411" s="189" t="s">
        <v>160</v>
      </c>
      <c r="E411" s="39"/>
      <c r="F411" s="190" t="s">
        <v>552</v>
      </c>
      <c r="G411" s="39"/>
      <c r="H411" s="39"/>
      <c r="I411" s="191"/>
      <c r="J411" s="39"/>
      <c r="K411" s="39"/>
      <c r="L411" s="40"/>
      <c r="M411" s="192"/>
      <c r="N411" s="193"/>
      <c r="O411" s="73"/>
      <c r="P411" s="73"/>
      <c r="Q411" s="73"/>
      <c r="R411" s="73"/>
      <c r="S411" s="73"/>
      <c r="T411" s="7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20" t="s">
        <v>160</v>
      </c>
      <c r="AU411" s="20" t="s">
        <v>81</v>
      </c>
    </row>
    <row r="412" s="13" customFormat="1">
      <c r="A412" s="13"/>
      <c r="B412" s="194"/>
      <c r="C412" s="13"/>
      <c r="D412" s="195" t="s">
        <v>162</v>
      </c>
      <c r="E412" s="196" t="s">
        <v>3</v>
      </c>
      <c r="F412" s="197" t="s">
        <v>553</v>
      </c>
      <c r="G412" s="13"/>
      <c r="H412" s="198">
        <v>14</v>
      </c>
      <c r="I412" s="199"/>
      <c r="J412" s="13"/>
      <c r="K412" s="13"/>
      <c r="L412" s="194"/>
      <c r="M412" s="200"/>
      <c r="N412" s="201"/>
      <c r="O412" s="201"/>
      <c r="P412" s="201"/>
      <c r="Q412" s="201"/>
      <c r="R412" s="201"/>
      <c r="S412" s="201"/>
      <c r="T412" s="20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6" t="s">
        <v>162</v>
      </c>
      <c r="AU412" s="196" t="s">
        <v>81</v>
      </c>
      <c r="AV412" s="13" t="s">
        <v>81</v>
      </c>
      <c r="AW412" s="13" t="s">
        <v>33</v>
      </c>
      <c r="AX412" s="13" t="s">
        <v>79</v>
      </c>
      <c r="AY412" s="196" t="s">
        <v>152</v>
      </c>
    </row>
    <row r="413" s="2" customFormat="1" ht="49.05" customHeight="1">
      <c r="A413" s="39"/>
      <c r="B413" s="174"/>
      <c r="C413" s="175" t="s">
        <v>554</v>
      </c>
      <c r="D413" s="175" t="s">
        <v>154</v>
      </c>
      <c r="E413" s="176" t="s">
        <v>555</v>
      </c>
      <c r="F413" s="177" t="s">
        <v>556</v>
      </c>
      <c r="G413" s="178" t="s">
        <v>157</v>
      </c>
      <c r="H413" s="179">
        <v>2369</v>
      </c>
      <c r="I413" s="180"/>
      <c r="J413" s="181">
        <f>ROUND(I413*H413,2)</f>
        <v>0</v>
      </c>
      <c r="K413" s="182"/>
      <c r="L413" s="40"/>
      <c r="M413" s="183" t="s">
        <v>3</v>
      </c>
      <c r="N413" s="184" t="s">
        <v>43</v>
      </c>
      <c r="O413" s="73"/>
      <c r="P413" s="185">
        <f>O413*H413</f>
        <v>0</v>
      </c>
      <c r="Q413" s="185">
        <v>0.0067000000000000002</v>
      </c>
      <c r="R413" s="185">
        <f>Q413*H413</f>
        <v>15.872300000000001</v>
      </c>
      <c r="S413" s="185">
        <v>0</v>
      </c>
      <c r="T413" s="18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187" t="s">
        <v>279</v>
      </c>
      <c r="AT413" s="187" t="s">
        <v>154</v>
      </c>
      <c r="AU413" s="187" t="s">
        <v>81</v>
      </c>
      <c r="AY413" s="20" t="s">
        <v>152</v>
      </c>
      <c r="BE413" s="188">
        <f>IF(N413="základní",J413,0)</f>
        <v>0</v>
      </c>
      <c r="BF413" s="188">
        <f>IF(N413="snížená",J413,0)</f>
        <v>0</v>
      </c>
      <c r="BG413" s="188">
        <f>IF(N413="zákl. přenesená",J413,0)</f>
        <v>0</v>
      </c>
      <c r="BH413" s="188">
        <f>IF(N413="sníž. přenesená",J413,0)</f>
        <v>0</v>
      </c>
      <c r="BI413" s="188">
        <f>IF(N413="nulová",J413,0)</f>
        <v>0</v>
      </c>
      <c r="BJ413" s="20" t="s">
        <v>79</v>
      </c>
      <c r="BK413" s="188">
        <f>ROUND(I413*H413,2)</f>
        <v>0</v>
      </c>
      <c r="BL413" s="20" t="s">
        <v>279</v>
      </c>
      <c r="BM413" s="187" t="s">
        <v>557</v>
      </c>
    </row>
    <row r="414" s="2" customFormat="1">
      <c r="A414" s="39"/>
      <c r="B414" s="40"/>
      <c r="C414" s="39"/>
      <c r="D414" s="189" t="s">
        <v>160</v>
      </c>
      <c r="E414" s="39"/>
      <c r="F414" s="190" t="s">
        <v>558</v>
      </c>
      <c r="G414" s="39"/>
      <c r="H414" s="39"/>
      <c r="I414" s="191"/>
      <c r="J414" s="39"/>
      <c r="K414" s="39"/>
      <c r="L414" s="40"/>
      <c r="M414" s="192"/>
      <c r="N414" s="193"/>
      <c r="O414" s="73"/>
      <c r="P414" s="73"/>
      <c r="Q414" s="73"/>
      <c r="R414" s="73"/>
      <c r="S414" s="73"/>
      <c r="T414" s="74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20" t="s">
        <v>160</v>
      </c>
      <c r="AU414" s="20" t="s">
        <v>81</v>
      </c>
    </row>
    <row r="415" s="13" customFormat="1">
      <c r="A415" s="13"/>
      <c r="B415" s="194"/>
      <c r="C415" s="13"/>
      <c r="D415" s="195" t="s">
        <v>162</v>
      </c>
      <c r="E415" s="196" t="s">
        <v>3</v>
      </c>
      <c r="F415" s="197" t="s">
        <v>372</v>
      </c>
      <c r="G415" s="13"/>
      <c r="H415" s="198">
        <v>2300</v>
      </c>
      <c r="I415" s="199"/>
      <c r="J415" s="13"/>
      <c r="K415" s="13"/>
      <c r="L415" s="194"/>
      <c r="M415" s="200"/>
      <c r="N415" s="201"/>
      <c r="O415" s="201"/>
      <c r="P415" s="201"/>
      <c r="Q415" s="201"/>
      <c r="R415" s="201"/>
      <c r="S415" s="201"/>
      <c r="T415" s="20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6" t="s">
        <v>162</v>
      </c>
      <c r="AU415" s="196" t="s">
        <v>81</v>
      </c>
      <c r="AV415" s="13" t="s">
        <v>81</v>
      </c>
      <c r="AW415" s="13" t="s">
        <v>33</v>
      </c>
      <c r="AX415" s="13" t="s">
        <v>72</v>
      </c>
      <c r="AY415" s="196" t="s">
        <v>152</v>
      </c>
    </row>
    <row r="416" s="13" customFormat="1">
      <c r="A416" s="13"/>
      <c r="B416" s="194"/>
      <c r="C416" s="13"/>
      <c r="D416" s="195" t="s">
        <v>162</v>
      </c>
      <c r="E416" s="196" t="s">
        <v>3</v>
      </c>
      <c r="F416" s="197" t="s">
        <v>559</v>
      </c>
      <c r="G416" s="13"/>
      <c r="H416" s="198">
        <v>69</v>
      </c>
      <c r="I416" s="199"/>
      <c r="J416" s="13"/>
      <c r="K416" s="13"/>
      <c r="L416" s="194"/>
      <c r="M416" s="200"/>
      <c r="N416" s="201"/>
      <c r="O416" s="201"/>
      <c r="P416" s="201"/>
      <c r="Q416" s="201"/>
      <c r="R416" s="201"/>
      <c r="S416" s="201"/>
      <c r="T416" s="20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6" t="s">
        <v>162</v>
      </c>
      <c r="AU416" s="196" t="s">
        <v>81</v>
      </c>
      <c r="AV416" s="13" t="s">
        <v>81</v>
      </c>
      <c r="AW416" s="13" t="s">
        <v>33</v>
      </c>
      <c r="AX416" s="13" t="s">
        <v>72</v>
      </c>
      <c r="AY416" s="196" t="s">
        <v>152</v>
      </c>
    </row>
    <row r="417" s="15" customFormat="1">
      <c r="A417" s="15"/>
      <c r="B417" s="210"/>
      <c r="C417" s="15"/>
      <c r="D417" s="195" t="s">
        <v>162</v>
      </c>
      <c r="E417" s="211" t="s">
        <v>3</v>
      </c>
      <c r="F417" s="212" t="s">
        <v>242</v>
      </c>
      <c r="G417" s="15"/>
      <c r="H417" s="213">
        <v>2369</v>
      </c>
      <c r="I417" s="214"/>
      <c r="J417" s="15"/>
      <c r="K417" s="15"/>
      <c r="L417" s="210"/>
      <c r="M417" s="215"/>
      <c r="N417" s="216"/>
      <c r="O417" s="216"/>
      <c r="P417" s="216"/>
      <c r="Q417" s="216"/>
      <c r="R417" s="216"/>
      <c r="S417" s="216"/>
      <c r="T417" s="21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11" t="s">
        <v>162</v>
      </c>
      <c r="AU417" s="211" t="s">
        <v>81</v>
      </c>
      <c r="AV417" s="15" t="s">
        <v>158</v>
      </c>
      <c r="AW417" s="15" t="s">
        <v>33</v>
      </c>
      <c r="AX417" s="15" t="s">
        <v>79</v>
      </c>
      <c r="AY417" s="211" t="s">
        <v>152</v>
      </c>
    </row>
    <row r="418" s="2" customFormat="1" ht="33" customHeight="1">
      <c r="A418" s="39"/>
      <c r="B418" s="174"/>
      <c r="C418" s="175" t="s">
        <v>560</v>
      </c>
      <c r="D418" s="175" t="s">
        <v>154</v>
      </c>
      <c r="E418" s="176" t="s">
        <v>561</v>
      </c>
      <c r="F418" s="177" t="s">
        <v>562</v>
      </c>
      <c r="G418" s="178" t="s">
        <v>247</v>
      </c>
      <c r="H418" s="179">
        <v>2.3999999999999999</v>
      </c>
      <c r="I418" s="180"/>
      <c r="J418" s="181">
        <f>ROUND(I418*H418,2)</f>
        <v>0</v>
      </c>
      <c r="K418" s="182"/>
      <c r="L418" s="40"/>
      <c r="M418" s="183" t="s">
        <v>3</v>
      </c>
      <c r="N418" s="184" t="s">
        <v>43</v>
      </c>
      <c r="O418" s="73"/>
      <c r="P418" s="185">
        <f>O418*H418</f>
        <v>0</v>
      </c>
      <c r="Q418" s="185">
        <v>0.00091</v>
      </c>
      <c r="R418" s="185">
        <f>Q418*H418</f>
        <v>0.0021839999999999997</v>
      </c>
      <c r="S418" s="185">
        <v>0</v>
      </c>
      <c r="T418" s="18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187" t="s">
        <v>279</v>
      </c>
      <c r="AT418" s="187" t="s">
        <v>154</v>
      </c>
      <c r="AU418" s="187" t="s">
        <v>81</v>
      </c>
      <c r="AY418" s="20" t="s">
        <v>152</v>
      </c>
      <c r="BE418" s="188">
        <f>IF(N418="základní",J418,0)</f>
        <v>0</v>
      </c>
      <c r="BF418" s="188">
        <f>IF(N418="snížená",J418,0)</f>
        <v>0</v>
      </c>
      <c r="BG418" s="188">
        <f>IF(N418="zákl. přenesená",J418,0)</f>
        <v>0</v>
      </c>
      <c r="BH418" s="188">
        <f>IF(N418="sníž. přenesená",J418,0)</f>
        <v>0</v>
      </c>
      <c r="BI418" s="188">
        <f>IF(N418="nulová",J418,0)</f>
        <v>0</v>
      </c>
      <c r="BJ418" s="20" t="s">
        <v>79</v>
      </c>
      <c r="BK418" s="188">
        <f>ROUND(I418*H418,2)</f>
        <v>0</v>
      </c>
      <c r="BL418" s="20" t="s">
        <v>279</v>
      </c>
      <c r="BM418" s="187" t="s">
        <v>563</v>
      </c>
    </row>
    <row r="419" s="2" customFormat="1">
      <c r="A419" s="39"/>
      <c r="B419" s="40"/>
      <c r="C419" s="39"/>
      <c r="D419" s="189" t="s">
        <v>160</v>
      </c>
      <c r="E419" s="39"/>
      <c r="F419" s="190" t="s">
        <v>564</v>
      </c>
      <c r="G419" s="39"/>
      <c r="H419" s="39"/>
      <c r="I419" s="191"/>
      <c r="J419" s="39"/>
      <c r="K419" s="39"/>
      <c r="L419" s="40"/>
      <c r="M419" s="192"/>
      <c r="N419" s="193"/>
      <c r="O419" s="73"/>
      <c r="P419" s="73"/>
      <c r="Q419" s="73"/>
      <c r="R419" s="73"/>
      <c r="S419" s="73"/>
      <c r="T419" s="74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20" t="s">
        <v>160</v>
      </c>
      <c r="AU419" s="20" t="s">
        <v>81</v>
      </c>
    </row>
    <row r="420" s="13" customFormat="1">
      <c r="A420" s="13"/>
      <c r="B420" s="194"/>
      <c r="C420" s="13"/>
      <c r="D420" s="195" t="s">
        <v>162</v>
      </c>
      <c r="E420" s="196" t="s">
        <v>3</v>
      </c>
      <c r="F420" s="197" t="s">
        <v>565</v>
      </c>
      <c r="G420" s="13"/>
      <c r="H420" s="198">
        <v>2.3999999999999999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162</v>
      </c>
      <c r="AU420" s="196" t="s">
        <v>81</v>
      </c>
      <c r="AV420" s="13" t="s">
        <v>81</v>
      </c>
      <c r="AW420" s="13" t="s">
        <v>33</v>
      </c>
      <c r="AX420" s="13" t="s">
        <v>79</v>
      </c>
      <c r="AY420" s="196" t="s">
        <v>152</v>
      </c>
    </row>
    <row r="421" s="2" customFormat="1" ht="37.8" customHeight="1">
      <c r="A421" s="39"/>
      <c r="B421" s="174"/>
      <c r="C421" s="175" t="s">
        <v>566</v>
      </c>
      <c r="D421" s="175" t="s">
        <v>154</v>
      </c>
      <c r="E421" s="176" t="s">
        <v>567</v>
      </c>
      <c r="F421" s="177" t="s">
        <v>568</v>
      </c>
      <c r="G421" s="178" t="s">
        <v>157</v>
      </c>
      <c r="H421" s="179">
        <v>30.420000000000002</v>
      </c>
      <c r="I421" s="180"/>
      <c r="J421" s="181">
        <f>ROUND(I421*H421,2)</f>
        <v>0</v>
      </c>
      <c r="K421" s="182"/>
      <c r="L421" s="40"/>
      <c r="M421" s="183" t="s">
        <v>3</v>
      </c>
      <c r="N421" s="184" t="s">
        <v>43</v>
      </c>
      <c r="O421" s="73"/>
      <c r="P421" s="185">
        <f>O421*H421</f>
        <v>0</v>
      </c>
      <c r="Q421" s="185">
        <v>0.0058399999999999997</v>
      </c>
      <c r="R421" s="185">
        <f>Q421*H421</f>
        <v>0.1776528</v>
      </c>
      <c r="S421" s="185">
        <v>0</v>
      </c>
      <c r="T421" s="186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187" t="s">
        <v>279</v>
      </c>
      <c r="AT421" s="187" t="s">
        <v>154</v>
      </c>
      <c r="AU421" s="187" t="s">
        <v>81</v>
      </c>
      <c r="AY421" s="20" t="s">
        <v>152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20" t="s">
        <v>79</v>
      </c>
      <c r="BK421" s="188">
        <f>ROUND(I421*H421,2)</f>
        <v>0</v>
      </c>
      <c r="BL421" s="20" t="s">
        <v>279</v>
      </c>
      <c r="BM421" s="187" t="s">
        <v>569</v>
      </c>
    </row>
    <row r="422" s="2" customFormat="1">
      <c r="A422" s="39"/>
      <c r="B422" s="40"/>
      <c r="C422" s="39"/>
      <c r="D422" s="189" t="s">
        <v>160</v>
      </c>
      <c r="E422" s="39"/>
      <c r="F422" s="190" t="s">
        <v>570</v>
      </c>
      <c r="G422" s="39"/>
      <c r="H422" s="39"/>
      <c r="I422" s="191"/>
      <c r="J422" s="39"/>
      <c r="K422" s="39"/>
      <c r="L422" s="40"/>
      <c r="M422" s="192"/>
      <c r="N422" s="193"/>
      <c r="O422" s="73"/>
      <c r="P422" s="73"/>
      <c r="Q422" s="73"/>
      <c r="R422" s="73"/>
      <c r="S422" s="73"/>
      <c r="T422" s="74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20" t="s">
        <v>160</v>
      </c>
      <c r="AU422" s="20" t="s">
        <v>81</v>
      </c>
    </row>
    <row r="423" s="13" customFormat="1">
      <c r="A423" s="13"/>
      <c r="B423" s="194"/>
      <c r="C423" s="13"/>
      <c r="D423" s="195" t="s">
        <v>162</v>
      </c>
      <c r="E423" s="196" t="s">
        <v>3</v>
      </c>
      <c r="F423" s="197" t="s">
        <v>571</v>
      </c>
      <c r="G423" s="13"/>
      <c r="H423" s="198">
        <v>30.420000000000002</v>
      </c>
      <c r="I423" s="199"/>
      <c r="J423" s="13"/>
      <c r="K423" s="13"/>
      <c r="L423" s="194"/>
      <c r="M423" s="200"/>
      <c r="N423" s="201"/>
      <c r="O423" s="201"/>
      <c r="P423" s="201"/>
      <c r="Q423" s="201"/>
      <c r="R423" s="201"/>
      <c r="S423" s="201"/>
      <c r="T423" s="20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6" t="s">
        <v>162</v>
      </c>
      <c r="AU423" s="196" t="s">
        <v>81</v>
      </c>
      <c r="AV423" s="13" t="s">
        <v>81</v>
      </c>
      <c r="AW423" s="13" t="s">
        <v>33</v>
      </c>
      <c r="AX423" s="13" t="s">
        <v>79</v>
      </c>
      <c r="AY423" s="196" t="s">
        <v>152</v>
      </c>
    </row>
    <row r="424" s="2" customFormat="1" ht="24.15" customHeight="1">
      <c r="A424" s="39"/>
      <c r="B424" s="174"/>
      <c r="C424" s="175" t="s">
        <v>572</v>
      </c>
      <c r="D424" s="175" t="s">
        <v>154</v>
      </c>
      <c r="E424" s="176" t="s">
        <v>573</v>
      </c>
      <c r="F424" s="177" t="s">
        <v>574</v>
      </c>
      <c r="G424" s="178" t="s">
        <v>247</v>
      </c>
      <c r="H424" s="179">
        <v>70</v>
      </c>
      <c r="I424" s="180"/>
      <c r="J424" s="181">
        <f>ROUND(I424*H424,2)</f>
        <v>0</v>
      </c>
      <c r="K424" s="182"/>
      <c r="L424" s="40"/>
      <c r="M424" s="183" t="s">
        <v>3</v>
      </c>
      <c r="N424" s="184" t="s">
        <v>43</v>
      </c>
      <c r="O424" s="73"/>
      <c r="P424" s="185">
        <f>O424*H424</f>
        <v>0</v>
      </c>
      <c r="Q424" s="185">
        <v>0.00147</v>
      </c>
      <c r="R424" s="185">
        <f>Q424*H424</f>
        <v>0.10289999999999999</v>
      </c>
      <c r="S424" s="185">
        <v>0</v>
      </c>
      <c r="T424" s="186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187" t="s">
        <v>279</v>
      </c>
      <c r="AT424" s="187" t="s">
        <v>154</v>
      </c>
      <c r="AU424" s="187" t="s">
        <v>81</v>
      </c>
      <c r="AY424" s="20" t="s">
        <v>152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20" t="s">
        <v>79</v>
      </c>
      <c r="BK424" s="188">
        <f>ROUND(I424*H424,2)</f>
        <v>0</v>
      </c>
      <c r="BL424" s="20" t="s">
        <v>279</v>
      </c>
      <c r="BM424" s="187" t="s">
        <v>575</v>
      </c>
    </row>
    <row r="425" s="2" customFormat="1">
      <c r="A425" s="39"/>
      <c r="B425" s="40"/>
      <c r="C425" s="39"/>
      <c r="D425" s="189" t="s">
        <v>160</v>
      </c>
      <c r="E425" s="39"/>
      <c r="F425" s="190" t="s">
        <v>576</v>
      </c>
      <c r="G425" s="39"/>
      <c r="H425" s="39"/>
      <c r="I425" s="191"/>
      <c r="J425" s="39"/>
      <c r="K425" s="39"/>
      <c r="L425" s="40"/>
      <c r="M425" s="192"/>
      <c r="N425" s="193"/>
      <c r="O425" s="73"/>
      <c r="P425" s="73"/>
      <c r="Q425" s="73"/>
      <c r="R425" s="73"/>
      <c r="S425" s="73"/>
      <c r="T425" s="74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20" t="s">
        <v>160</v>
      </c>
      <c r="AU425" s="20" t="s">
        <v>81</v>
      </c>
    </row>
    <row r="426" s="13" customFormat="1">
      <c r="A426" s="13"/>
      <c r="B426" s="194"/>
      <c r="C426" s="13"/>
      <c r="D426" s="195" t="s">
        <v>162</v>
      </c>
      <c r="E426" s="196" t="s">
        <v>3</v>
      </c>
      <c r="F426" s="197" t="s">
        <v>577</v>
      </c>
      <c r="G426" s="13"/>
      <c r="H426" s="198">
        <v>70</v>
      </c>
      <c r="I426" s="199"/>
      <c r="J426" s="13"/>
      <c r="K426" s="13"/>
      <c r="L426" s="194"/>
      <c r="M426" s="200"/>
      <c r="N426" s="201"/>
      <c r="O426" s="201"/>
      <c r="P426" s="201"/>
      <c r="Q426" s="201"/>
      <c r="R426" s="201"/>
      <c r="S426" s="201"/>
      <c r="T426" s="20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6" t="s">
        <v>162</v>
      </c>
      <c r="AU426" s="196" t="s">
        <v>81</v>
      </c>
      <c r="AV426" s="13" t="s">
        <v>81</v>
      </c>
      <c r="AW426" s="13" t="s">
        <v>33</v>
      </c>
      <c r="AX426" s="13" t="s">
        <v>79</v>
      </c>
      <c r="AY426" s="196" t="s">
        <v>152</v>
      </c>
    </row>
    <row r="427" s="2" customFormat="1" ht="24.15" customHeight="1">
      <c r="A427" s="39"/>
      <c r="B427" s="174"/>
      <c r="C427" s="175" t="s">
        <v>578</v>
      </c>
      <c r="D427" s="175" t="s">
        <v>154</v>
      </c>
      <c r="E427" s="176" t="s">
        <v>579</v>
      </c>
      <c r="F427" s="177" t="s">
        <v>580</v>
      </c>
      <c r="G427" s="178" t="s">
        <v>157</v>
      </c>
      <c r="H427" s="179">
        <v>1.6319999999999999</v>
      </c>
      <c r="I427" s="180"/>
      <c r="J427" s="181">
        <f>ROUND(I427*H427,2)</f>
        <v>0</v>
      </c>
      <c r="K427" s="182"/>
      <c r="L427" s="40"/>
      <c r="M427" s="183" t="s">
        <v>3</v>
      </c>
      <c r="N427" s="184" t="s">
        <v>43</v>
      </c>
      <c r="O427" s="73"/>
      <c r="P427" s="185">
        <f>O427*H427</f>
        <v>0</v>
      </c>
      <c r="Q427" s="185">
        <v>0.0063699999999999998</v>
      </c>
      <c r="R427" s="185">
        <f>Q427*H427</f>
        <v>0.010395839999999998</v>
      </c>
      <c r="S427" s="185">
        <v>0</v>
      </c>
      <c r="T427" s="18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187" t="s">
        <v>279</v>
      </c>
      <c r="AT427" s="187" t="s">
        <v>154</v>
      </c>
      <c r="AU427" s="187" t="s">
        <v>81</v>
      </c>
      <c r="AY427" s="20" t="s">
        <v>152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20" t="s">
        <v>79</v>
      </c>
      <c r="BK427" s="188">
        <f>ROUND(I427*H427,2)</f>
        <v>0</v>
      </c>
      <c r="BL427" s="20" t="s">
        <v>279</v>
      </c>
      <c r="BM427" s="187" t="s">
        <v>581</v>
      </c>
    </row>
    <row r="428" s="2" customFormat="1">
      <c r="A428" s="39"/>
      <c r="B428" s="40"/>
      <c r="C428" s="39"/>
      <c r="D428" s="189" t="s">
        <v>160</v>
      </c>
      <c r="E428" s="39"/>
      <c r="F428" s="190" t="s">
        <v>582</v>
      </c>
      <c r="G428" s="39"/>
      <c r="H428" s="39"/>
      <c r="I428" s="191"/>
      <c r="J428" s="39"/>
      <c r="K428" s="39"/>
      <c r="L428" s="40"/>
      <c r="M428" s="192"/>
      <c r="N428" s="193"/>
      <c r="O428" s="73"/>
      <c r="P428" s="73"/>
      <c r="Q428" s="73"/>
      <c r="R428" s="73"/>
      <c r="S428" s="73"/>
      <c r="T428" s="74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20" t="s">
        <v>160</v>
      </c>
      <c r="AU428" s="20" t="s">
        <v>81</v>
      </c>
    </row>
    <row r="429" s="13" customFormat="1">
      <c r="A429" s="13"/>
      <c r="B429" s="194"/>
      <c r="C429" s="13"/>
      <c r="D429" s="195" t="s">
        <v>162</v>
      </c>
      <c r="E429" s="196" t="s">
        <v>3</v>
      </c>
      <c r="F429" s="197" t="s">
        <v>583</v>
      </c>
      <c r="G429" s="13"/>
      <c r="H429" s="198">
        <v>1.6319999999999999</v>
      </c>
      <c r="I429" s="199"/>
      <c r="J429" s="13"/>
      <c r="K429" s="13"/>
      <c r="L429" s="194"/>
      <c r="M429" s="200"/>
      <c r="N429" s="201"/>
      <c r="O429" s="201"/>
      <c r="P429" s="201"/>
      <c r="Q429" s="201"/>
      <c r="R429" s="201"/>
      <c r="S429" s="201"/>
      <c r="T429" s="20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6" t="s">
        <v>162</v>
      </c>
      <c r="AU429" s="196" t="s">
        <v>81</v>
      </c>
      <c r="AV429" s="13" t="s">
        <v>81</v>
      </c>
      <c r="AW429" s="13" t="s">
        <v>33</v>
      </c>
      <c r="AX429" s="13" t="s">
        <v>79</v>
      </c>
      <c r="AY429" s="196" t="s">
        <v>152</v>
      </c>
    </row>
    <row r="430" s="2" customFormat="1" ht="24.15" customHeight="1">
      <c r="A430" s="39"/>
      <c r="B430" s="174"/>
      <c r="C430" s="175" t="s">
        <v>584</v>
      </c>
      <c r="D430" s="175" t="s">
        <v>154</v>
      </c>
      <c r="E430" s="176" t="s">
        <v>585</v>
      </c>
      <c r="F430" s="177" t="s">
        <v>586</v>
      </c>
      <c r="G430" s="178" t="s">
        <v>247</v>
      </c>
      <c r="H430" s="179">
        <v>8.4000000000000004</v>
      </c>
      <c r="I430" s="180"/>
      <c r="J430" s="181">
        <f>ROUND(I430*H430,2)</f>
        <v>0</v>
      </c>
      <c r="K430" s="182"/>
      <c r="L430" s="40"/>
      <c r="M430" s="183" t="s">
        <v>3</v>
      </c>
      <c r="N430" s="184" t="s">
        <v>43</v>
      </c>
      <c r="O430" s="73"/>
      <c r="P430" s="185">
        <f>O430*H430</f>
        <v>0</v>
      </c>
      <c r="Q430" s="185">
        <v>0.0020100000000000001</v>
      </c>
      <c r="R430" s="185">
        <f>Q430*H430</f>
        <v>0.016884</v>
      </c>
      <c r="S430" s="185">
        <v>0</v>
      </c>
      <c r="T430" s="18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87" t="s">
        <v>279</v>
      </c>
      <c r="AT430" s="187" t="s">
        <v>154</v>
      </c>
      <c r="AU430" s="187" t="s">
        <v>81</v>
      </c>
      <c r="AY430" s="20" t="s">
        <v>152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20" t="s">
        <v>79</v>
      </c>
      <c r="BK430" s="188">
        <f>ROUND(I430*H430,2)</f>
        <v>0</v>
      </c>
      <c r="BL430" s="20" t="s">
        <v>279</v>
      </c>
      <c r="BM430" s="187" t="s">
        <v>587</v>
      </c>
    </row>
    <row r="431" s="2" customFormat="1">
      <c r="A431" s="39"/>
      <c r="B431" s="40"/>
      <c r="C431" s="39"/>
      <c r="D431" s="189" t="s">
        <v>160</v>
      </c>
      <c r="E431" s="39"/>
      <c r="F431" s="190" t="s">
        <v>588</v>
      </c>
      <c r="G431" s="39"/>
      <c r="H431" s="39"/>
      <c r="I431" s="191"/>
      <c r="J431" s="39"/>
      <c r="K431" s="39"/>
      <c r="L431" s="40"/>
      <c r="M431" s="192"/>
      <c r="N431" s="193"/>
      <c r="O431" s="73"/>
      <c r="P431" s="73"/>
      <c r="Q431" s="73"/>
      <c r="R431" s="73"/>
      <c r="S431" s="73"/>
      <c r="T431" s="74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20" t="s">
        <v>160</v>
      </c>
      <c r="AU431" s="20" t="s">
        <v>81</v>
      </c>
    </row>
    <row r="432" s="13" customFormat="1">
      <c r="A432" s="13"/>
      <c r="B432" s="194"/>
      <c r="C432" s="13"/>
      <c r="D432" s="195" t="s">
        <v>162</v>
      </c>
      <c r="E432" s="196" t="s">
        <v>3</v>
      </c>
      <c r="F432" s="197" t="s">
        <v>589</v>
      </c>
      <c r="G432" s="13"/>
      <c r="H432" s="198">
        <v>8.4000000000000004</v>
      </c>
      <c r="I432" s="199"/>
      <c r="J432" s="13"/>
      <c r="K432" s="13"/>
      <c r="L432" s="194"/>
      <c r="M432" s="200"/>
      <c r="N432" s="201"/>
      <c r="O432" s="201"/>
      <c r="P432" s="201"/>
      <c r="Q432" s="201"/>
      <c r="R432" s="201"/>
      <c r="S432" s="201"/>
      <c r="T432" s="20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6" t="s">
        <v>162</v>
      </c>
      <c r="AU432" s="196" t="s">
        <v>81</v>
      </c>
      <c r="AV432" s="13" t="s">
        <v>81</v>
      </c>
      <c r="AW432" s="13" t="s">
        <v>33</v>
      </c>
      <c r="AX432" s="13" t="s">
        <v>79</v>
      </c>
      <c r="AY432" s="196" t="s">
        <v>152</v>
      </c>
    </row>
    <row r="433" s="2" customFormat="1" ht="24.15" customHeight="1">
      <c r="A433" s="39"/>
      <c r="B433" s="174"/>
      <c r="C433" s="175" t="s">
        <v>590</v>
      </c>
      <c r="D433" s="175" t="s">
        <v>154</v>
      </c>
      <c r="E433" s="176" t="s">
        <v>591</v>
      </c>
      <c r="F433" s="177" t="s">
        <v>592</v>
      </c>
      <c r="G433" s="178" t="s">
        <v>247</v>
      </c>
      <c r="H433" s="179">
        <v>54.200000000000003</v>
      </c>
      <c r="I433" s="180"/>
      <c r="J433" s="181">
        <f>ROUND(I433*H433,2)</f>
        <v>0</v>
      </c>
      <c r="K433" s="182"/>
      <c r="L433" s="40"/>
      <c r="M433" s="183" t="s">
        <v>3</v>
      </c>
      <c r="N433" s="184" t="s">
        <v>43</v>
      </c>
      <c r="O433" s="73"/>
      <c r="P433" s="185">
        <f>O433*H433</f>
        <v>0</v>
      </c>
      <c r="Q433" s="185">
        <v>0.00347</v>
      </c>
      <c r="R433" s="185">
        <f>Q433*H433</f>
        <v>0.18807400000000002</v>
      </c>
      <c r="S433" s="185">
        <v>0</v>
      </c>
      <c r="T433" s="18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187" t="s">
        <v>279</v>
      </c>
      <c r="AT433" s="187" t="s">
        <v>154</v>
      </c>
      <c r="AU433" s="187" t="s">
        <v>81</v>
      </c>
      <c r="AY433" s="20" t="s">
        <v>152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20" t="s">
        <v>79</v>
      </c>
      <c r="BK433" s="188">
        <f>ROUND(I433*H433,2)</f>
        <v>0</v>
      </c>
      <c r="BL433" s="20" t="s">
        <v>279</v>
      </c>
      <c r="BM433" s="187" t="s">
        <v>593</v>
      </c>
    </row>
    <row r="434" s="2" customFormat="1">
      <c r="A434" s="39"/>
      <c r="B434" s="40"/>
      <c r="C434" s="39"/>
      <c r="D434" s="189" t="s">
        <v>160</v>
      </c>
      <c r="E434" s="39"/>
      <c r="F434" s="190" t="s">
        <v>594</v>
      </c>
      <c r="G434" s="39"/>
      <c r="H434" s="39"/>
      <c r="I434" s="191"/>
      <c r="J434" s="39"/>
      <c r="K434" s="39"/>
      <c r="L434" s="40"/>
      <c r="M434" s="192"/>
      <c r="N434" s="193"/>
      <c r="O434" s="73"/>
      <c r="P434" s="73"/>
      <c r="Q434" s="73"/>
      <c r="R434" s="73"/>
      <c r="S434" s="73"/>
      <c r="T434" s="74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20" t="s">
        <v>160</v>
      </c>
      <c r="AU434" s="20" t="s">
        <v>81</v>
      </c>
    </row>
    <row r="435" s="13" customFormat="1">
      <c r="A435" s="13"/>
      <c r="B435" s="194"/>
      <c r="C435" s="13"/>
      <c r="D435" s="195" t="s">
        <v>162</v>
      </c>
      <c r="E435" s="196" t="s">
        <v>3</v>
      </c>
      <c r="F435" s="197" t="s">
        <v>595</v>
      </c>
      <c r="G435" s="13"/>
      <c r="H435" s="198">
        <v>54.200000000000003</v>
      </c>
      <c r="I435" s="199"/>
      <c r="J435" s="13"/>
      <c r="K435" s="13"/>
      <c r="L435" s="194"/>
      <c r="M435" s="200"/>
      <c r="N435" s="201"/>
      <c r="O435" s="201"/>
      <c r="P435" s="201"/>
      <c r="Q435" s="201"/>
      <c r="R435" s="201"/>
      <c r="S435" s="201"/>
      <c r="T435" s="20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6" t="s">
        <v>162</v>
      </c>
      <c r="AU435" s="196" t="s">
        <v>81</v>
      </c>
      <c r="AV435" s="13" t="s">
        <v>81</v>
      </c>
      <c r="AW435" s="13" t="s">
        <v>33</v>
      </c>
      <c r="AX435" s="13" t="s">
        <v>79</v>
      </c>
      <c r="AY435" s="196" t="s">
        <v>152</v>
      </c>
    </row>
    <row r="436" s="2" customFormat="1" ht="24.15" customHeight="1">
      <c r="A436" s="39"/>
      <c r="B436" s="174"/>
      <c r="C436" s="175" t="s">
        <v>596</v>
      </c>
      <c r="D436" s="175" t="s">
        <v>154</v>
      </c>
      <c r="E436" s="176" t="s">
        <v>597</v>
      </c>
      <c r="F436" s="177" t="s">
        <v>598</v>
      </c>
      <c r="G436" s="178" t="s">
        <v>247</v>
      </c>
      <c r="H436" s="179">
        <v>3</v>
      </c>
      <c r="I436" s="180"/>
      <c r="J436" s="181">
        <f>ROUND(I436*H436,2)</f>
        <v>0</v>
      </c>
      <c r="K436" s="182"/>
      <c r="L436" s="40"/>
      <c r="M436" s="183" t="s">
        <v>3</v>
      </c>
      <c r="N436" s="184" t="s">
        <v>43</v>
      </c>
      <c r="O436" s="73"/>
      <c r="P436" s="185">
        <f>O436*H436</f>
        <v>0</v>
      </c>
      <c r="Q436" s="185">
        <v>0.0030699999999999998</v>
      </c>
      <c r="R436" s="185">
        <f>Q436*H436</f>
        <v>0.0092099999999999994</v>
      </c>
      <c r="S436" s="185">
        <v>0</v>
      </c>
      <c r="T436" s="18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187" t="s">
        <v>279</v>
      </c>
      <c r="AT436" s="187" t="s">
        <v>154</v>
      </c>
      <c r="AU436" s="187" t="s">
        <v>81</v>
      </c>
      <c r="AY436" s="20" t="s">
        <v>152</v>
      </c>
      <c r="BE436" s="188">
        <f>IF(N436="základní",J436,0)</f>
        <v>0</v>
      </c>
      <c r="BF436" s="188">
        <f>IF(N436="snížená",J436,0)</f>
        <v>0</v>
      </c>
      <c r="BG436" s="188">
        <f>IF(N436="zákl. přenesená",J436,0)</f>
        <v>0</v>
      </c>
      <c r="BH436" s="188">
        <f>IF(N436="sníž. přenesená",J436,0)</f>
        <v>0</v>
      </c>
      <c r="BI436" s="188">
        <f>IF(N436="nulová",J436,0)</f>
        <v>0</v>
      </c>
      <c r="BJ436" s="20" t="s">
        <v>79</v>
      </c>
      <c r="BK436" s="188">
        <f>ROUND(I436*H436,2)</f>
        <v>0</v>
      </c>
      <c r="BL436" s="20" t="s">
        <v>279</v>
      </c>
      <c r="BM436" s="187" t="s">
        <v>599</v>
      </c>
    </row>
    <row r="437" s="2" customFormat="1">
      <c r="A437" s="39"/>
      <c r="B437" s="40"/>
      <c r="C437" s="39"/>
      <c r="D437" s="189" t="s">
        <v>160</v>
      </c>
      <c r="E437" s="39"/>
      <c r="F437" s="190" t="s">
        <v>600</v>
      </c>
      <c r="G437" s="39"/>
      <c r="H437" s="39"/>
      <c r="I437" s="191"/>
      <c r="J437" s="39"/>
      <c r="K437" s="39"/>
      <c r="L437" s="40"/>
      <c r="M437" s="192"/>
      <c r="N437" s="193"/>
      <c r="O437" s="73"/>
      <c r="P437" s="73"/>
      <c r="Q437" s="73"/>
      <c r="R437" s="73"/>
      <c r="S437" s="73"/>
      <c r="T437" s="74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20" t="s">
        <v>160</v>
      </c>
      <c r="AU437" s="20" t="s">
        <v>81</v>
      </c>
    </row>
    <row r="438" s="13" customFormat="1">
      <c r="A438" s="13"/>
      <c r="B438" s="194"/>
      <c r="C438" s="13"/>
      <c r="D438" s="195" t="s">
        <v>162</v>
      </c>
      <c r="E438" s="196" t="s">
        <v>3</v>
      </c>
      <c r="F438" s="197" t="s">
        <v>601</v>
      </c>
      <c r="G438" s="13"/>
      <c r="H438" s="198">
        <v>3</v>
      </c>
      <c r="I438" s="199"/>
      <c r="J438" s="13"/>
      <c r="K438" s="13"/>
      <c r="L438" s="194"/>
      <c r="M438" s="200"/>
      <c r="N438" s="201"/>
      <c r="O438" s="201"/>
      <c r="P438" s="201"/>
      <c r="Q438" s="201"/>
      <c r="R438" s="201"/>
      <c r="S438" s="201"/>
      <c r="T438" s="20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6" t="s">
        <v>162</v>
      </c>
      <c r="AU438" s="196" t="s">
        <v>81</v>
      </c>
      <c r="AV438" s="13" t="s">
        <v>81</v>
      </c>
      <c r="AW438" s="13" t="s">
        <v>33</v>
      </c>
      <c r="AX438" s="13" t="s">
        <v>79</v>
      </c>
      <c r="AY438" s="196" t="s">
        <v>152</v>
      </c>
    </row>
    <row r="439" s="2" customFormat="1" ht="24.15" customHeight="1">
      <c r="A439" s="39"/>
      <c r="B439" s="174"/>
      <c r="C439" s="175" t="s">
        <v>602</v>
      </c>
      <c r="D439" s="175" t="s">
        <v>154</v>
      </c>
      <c r="E439" s="176" t="s">
        <v>603</v>
      </c>
      <c r="F439" s="177" t="s">
        <v>604</v>
      </c>
      <c r="G439" s="178" t="s">
        <v>247</v>
      </c>
      <c r="H439" s="179">
        <v>10</v>
      </c>
      <c r="I439" s="180"/>
      <c r="J439" s="181">
        <f>ROUND(I439*H439,2)</f>
        <v>0</v>
      </c>
      <c r="K439" s="182"/>
      <c r="L439" s="40"/>
      <c r="M439" s="183" t="s">
        <v>3</v>
      </c>
      <c r="N439" s="184" t="s">
        <v>43</v>
      </c>
      <c r="O439" s="73"/>
      <c r="P439" s="185">
        <f>O439*H439</f>
        <v>0</v>
      </c>
      <c r="Q439" s="185">
        <v>0.0057200000000000003</v>
      </c>
      <c r="R439" s="185">
        <f>Q439*H439</f>
        <v>0.057200000000000001</v>
      </c>
      <c r="S439" s="185">
        <v>0</v>
      </c>
      <c r="T439" s="18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187" t="s">
        <v>279</v>
      </c>
      <c r="AT439" s="187" t="s">
        <v>154</v>
      </c>
      <c r="AU439" s="187" t="s">
        <v>81</v>
      </c>
      <c r="AY439" s="20" t="s">
        <v>152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20" t="s">
        <v>79</v>
      </c>
      <c r="BK439" s="188">
        <f>ROUND(I439*H439,2)</f>
        <v>0</v>
      </c>
      <c r="BL439" s="20" t="s">
        <v>279</v>
      </c>
      <c r="BM439" s="187" t="s">
        <v>605</v>
      </c>
    </row>
    <row r="440" s="13" customFormat="1">
      <c r="A440" s="13"/>
      <c r="B440" s="194"/>
      <c r="C440" s="13"/>
      <c r="D440" s="195" t="s">
        <v>162</v>
      </c>
      <c r="E440" s="196" t="s">
        <v>3</v>
      </c>
      <c r="F440" s="197" t="s">
        <v>606</v>
      </c>
      <c r="G440" s="13"/>
      <c r="H440" s="198">
        <v>10</v>
      </c>
      <c r="I440" s="199"/>
      <c r="J440" s="13"/>
      <c r="K440" s="13"/>
      <c r="L440" s="194"/>
      <c r="M440" s="200"/>
      <c r="N440" s="201"/>
      <c r="O440" s="201"/>
      <c r="P440" s="201"/>
      <c r="Q440" s="201"/>
      <c r="R440" s="201"/>
      <c r="S440" s="201"/>
      <c r="T440" s="20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6" t="s">
        <v>162</v>
      </c>
      <c r="AU440" s="196" t="s">
        <v>81</v>
      </c>
      <c r="AV440" s="13" t="s">
        <v>81</v>
      </c>
      <c r="AW440" s="13" t="s">
        <v>33</v>
      </c>
      <c r="AX440" s="13" t="s">
        <v>79</v>
      </c>
      <c r="AY440" s="196" t="s">
        <v>152</v>
      </c>
    </row>
    <row r="441" s="2" customFormat="1" ht="33" customHeight="1">
      <c r="A441" s="39"/>
      <c r="B441" s="174"/>
      <c r="C441" s="175" t="s">
        <v>607</v>
      </c>
      <c r="D441" s="175" t="s">
        <v>154</v>
      </c>
      <c r="E441" s="176" t="s">
        <v>608</v>
      </c>
      <c r="F441" s="177" t="s">
        <v>609</v>
      </c>
      <c r="G441" s="178" t="s">
        <v>247</v>
      </c>
      <c r="H441" s="179">
        <v>53</v>
      </c>
      <c r="I441" s="180"/>
      <c r="J441" s="181">
        <f>ROUND(I441*H441,2)</f>
        <v>0</v>
      </c>
      <c r="K441" s="182"/>
      <c r="L441" s="40"/>
      <c r="M441" s="183" t="s">
        <v>3</v>
      </c>
      <c r="N441" s="184" t="s">
        <v>43</v>
      </c>
      <c r="O441" s="73"/>
      <c r="P441" s="185">
        <f>O441*H441</f>
        <v>0</v>
      </c>
      <c r="Q441" s="185">
        <v>0.0023</v>
      </c>
      <c r="R441" s="185">
        <f>Q441*H441</f>
        <v>0.12189999999999999</v>
      </c>
      <c r="S441" s="185">
        <v>0</v>
      </c>
      <c r="T441" s="18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187" t="s">
        <v>279</v>
      </c>
      <c r="AT441" s="187" t="s">
        <v>154</v>
      </c>
      <c r="AU441" s="187" t="s">
        <v>81</v>
      </c>
      <c r="AY441" s="20" t="s">
        <v>152</v>
      </c>
      <c r="BE441" s="188">
        <f>IF(N441="základní",J441,0)</f>
        <v>0</v>
      </c>
      <c r="BF441" s="188">
        <f>IF(N441="snížená",J441,0)</f>
        <v>0</v>
      </c>
      <c r="BG441" s="188">
        <f>IF(N441="zákl. přenesená",J441,0)</f>
        <v>0</v>
      </c>
      <c r="BH441" s="188">
        <f>IF(N441="sníž. přenesená",J441,0)</f>
        <v>0</v>
      </c>
      <c r="BI441" s="188">
        <f>IF(N441="nulová",J441,0)</f>
        <v>0</v>
      </c>
      <c r="BJ441" s="20" t="s">
        <v>79</v>
      </c>
      <c r="BK441" s="188">
        <f>ROUND(I441*H441,2)</f>
        <v>0</v>
      </c>
      <c r="BL441" s="20" t="s">
        <v>279</v>
      </c>
      <c r="BM441" s="187" t="s">
        <v>610</v>
      </c>
    </row>
    <row r="442" s="13" customFormat="1">
      <c r="A442" s="13"/>
      <c r="B442" s="194"/>
      <c r="C442" s="13"/>
      <c r="D442" s="195" t="s">
        <v>162</v>
      </c>
      <c r="E442" s="196" t="s">
        <v>3</v>
      </c>
      <c r="F442" s="197" t="s">
        <v>611</v>
      </c>
      <c r="G442" s="13"/>
      <c r="H442" s="198">
        <v>53</v>
      </c>
      <c r="I442" s="199"/>
      <c r="J442" s="13"/>
      <c r="K442" s="13"/>
      <c r="L442" s="194"/>
      <c r="M442" s="200"/>
      <c r="N442" s="201"/>
      <c r="O442" s="201"/>
      <c r="P442" s="201"/>
      <c r="Q442" s="201"/>
      <c r="R442" s="201"/>
      <c r="S442" s="201"/>
      <c r="T442" s="20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6" t="s">
        <v>162</v>
      </c>
      <c r="AU442" s="196" t="s">
        <v>81</v>
      </c>
      <c r="AV442" s="13" t="s">
        <v>81</v>
      </c>
      <c r="AW442" s="13" t="s">
        <v>33</v>
      </c>
      <c r="AX442" s="13" t="s">
        <v>79</v>
      </c>
      <c r="AY442" s="196" t="s">
        <v>152</v>
      </c>
    </row>
    <row r="443" s="2" customFormat="1" ht="37.8" customHeight="1">
      <c r="A443" s="39"/>
      <c r="B443" s="174"/>
      <c r="C443" s="175" t="s">
        <v>612</v>
      </c>
      <c r="D443" s="175" t="s">
        <v>154</v>
      </c>
      <c r="E443" s="176" t="s">
        <v>613</v>
      </c>
      <c r="F443" s="177" t="s">
        <v>614</v>
      </c>
      <c r="G443" s="178" t="s">
        <v>247</v>
      </c>
      <c r="H443" s="179">
        <v>85.799999999999997</v>
      </c>
      <c r="I443" s="180"/>
      <c r="J443" s="181">
        <f>ROUND(I443*H443,2)</f>
        <v>0</v>
      </c>
      <c r="K443" s="182"/>
      <c r="L443" s="40"/>
      <c r="M443" s="183" t="s">
        <v>3</v>
      </c>
      <c r="N443" s="184" t="s">
        <v>43</v>
      </c>
      <c r="O443" s="73"/>
      <c r="P443" s="185">
        <f>O443*H443</f>
        <v>0</v>
      </c>
      <c r="Q443" s="185">
        <v>0.0019599999999999999</v>
      </c>
      <c r="R443" s="185">
        <f>Q443*H443</f>
        <v>0.16816799999999998</v>
      </c>
      <c r="S443" s="185">
        <v>0</v>
      </c>
      <c r="T443" s="18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187" t="s">
        <v>279</v>
      </c>
      <c r="AT443" s="187" t="s">
        <v>154</v>
      </c>
      <c r="AU443" s="187" t="s">
        <v>81</v>
      </c>
      <c r="AY443" s="20" t="s">
        <v>152</v>
      </c>
      <c r="BE443" s="188">
        <f>IF(N443="základní",J443,0)</f>
        <v>0</v>
      </c>
      <c r="BF443" s="188">
        <f>IF(N443="snížená",J443,0)</f>
        <v>0</v>
      </c>
      <c r="BG443" s="188">
        <f>IF(N443="zákl. přenesená",J443,0)</f>
        <v>0</v>
      </c>
      <c r="BH443" s="188">
        <f>IF(N443="sníž. přenesená",J443,0)</f>
        <v>0</v>
      </c>
      <c r="BI443" s="188">
        <f>IF(N443="nulová",J443,0)</f>
        <v>0</v>
      </c>
      <c r="BJ443" s="20" t="s">
        <v>79</v>
      </c>
      <c r="BK443" s="188">
        <f>ROUND(I443*H443,2)</f>
        <v>0</v>
      </c>
      <c r="BL443" s="20" t="s">
        <v>279</v>
      </c>
      <c r="BM443" s="187" t="s">
        <v>615</v>
      </c>
    </row>
    <row r="444" s="13" customFormat="1">
      <c r="A444" s="13"/>
      <c r="B444" s="194"/>
      <c r="C444" s="13"/>
      <c r="D444" s="195" t="s">
        <v>162</v>
      </c>
      <c r="E444" s="196" t="s">
        <v>3</v>
      </c>
      <c r="F444" s="197" t="s">
        <v>616</v>
      </c>
      <c r="G444" s="13"/>
      <c r="H444" s="198">
        <v>85.799999999999997</v>
      </c>
      <c r="I444" s="199"/>
      <c r="J444" s="13"/>
      <c r="K444" s="13"/>
      <c r="L444" s="194"/>
      <c r="M444" s="200"/>
      <c r="N444" s="201"/>
      <c r="O444" s="201"/>
      <c r="P444" s="201"/>
      <c r="Q444" s="201"/>
      <c r="R444" s="201"/>
      <c r="S444" s="201"/>
      <c r="T444" s="20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162</v>
      </c>
      <c r="AU444" s="196" t="s">
        <v>81</v>
      </c>
      <c r="AV444" s="13" t="s">
        <v>81</v>
      </c>
      <c r="AW444" s="13" t="s">
        <v>33</v>
      </c>
      <c r="AX444" s="13" t="s">
        <v>79</v>
      </c>
      <c r="AY444" s="196" t="s">
        <v>152</v>
      </c>
    </row>
    <row r="445" s="2" customFormat="1" ht="37.8" customHeight="1">
      <c r="A445" s="39"/>
      <c r="B445" s="174"/>
      <c r="C445" s="175" t="s">
        <v>617</v>
      </c>
      <c r="D445" s="175" t="s">
        <v>154</v>
      </c>
      <c r="E445" s="176" t="s">
        <v>618</v>
      </c>
      <c r="F445" s="177" t="s">
        <v>619</v>
      </c>
      <c r="G445" s="178" t="s">
        <v>247</v>
      </c>
      <c r="H445" s="179">
        <v>53</v>
      </c>
      <c r="I445" s="180"/>
      <c r="J445" s="181">
        <f>ROUND(I445*H445,2)</f>
        <v>0</v>
      </c>
      <c r="K445" s="182"/>
      <c r="L445" s="40"/>
      <c r="M445" s="183" t="s">
        <v>3</v>
      </c>
      <c r="N445" s="184" t="s">
        <v>43</v>
      </c>
      <c r="O445" s="73"/>
      <c r="P445" s="185">
        <f>O445*H445</f>
        <v>0</v>
      </c>
      <c r="Q445" s="185">
        <v>0.0034099999999999998</v>
      </c>
      <c r="R445" s="185">
        <f>Q445*H445</f>
        <v>0.18073</v>
      </c>
      <c r="S445" s="185">
        <v>0</v>
      </c>
      <c r="T445" s="186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187" t="s">
        <v>279</v>
      </c>
      <c r="AT445" s="187" t="s">
        <v>154</v>
      </c>
      <c r="AU445" s="187" t="s">
        <v>81</v>
      </c>
      <c r="AY445" s="20" t="s">
        <v>152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20" t="s">
        <v>79</v>
      </c>
      <c r="BK445" s="188">
        <f>ROUND(I445*H445,2)</f>
        <v>0</v>
      </c>
      <c r="BL445" s="20" t="s">
        <v>279</v>
      </c>
      <c r="BM445" s="187" t="s">
        <v>620</v>
      </c>
    </row>
    <row r="446" s="13" customFormat="1">
      <c r="A446" s="13"/>
      <c r="B446" s="194"/>
      <c r="C446" s="13"/>
      <c r="D446" s="195" t="s">
        <v>162</v>
      </c>
      <c r="E446" s="196" t="s">
        <v>3</v>
      </c>
      <c r="F446" s="197" t="s">
        <v>621</v>
      </c>
      <c r="G446" s="13"/>
      <c r="H446" s="198">
        <v>53</v>
      </c>
      <c r="I446" s="199"/>
      <c r="J446" s="13"/>
      <c r="K446" s="13"/>
      <c r="L446" s="194"/>
      <c r="M446" s="200"/>
      <c r="N446" s="201"/>
      <c r="O446" s="201"/>
      <c r="P446" s="201"/>
      <c r="Q446" s="201"/>
      <c r="R446" s="201"/>
      <c r="S446" s="201"/>
      <c r="T446" s="20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6" t="s">
        <v>162</v>
      </c>
      <c r="AU446" s="196" t="s">
        <v>81</v>
      </c>
      <c r="AV446" s="13" t="s">
        <v>81</v>
      </c>
      <c r="AW446" s="13" t="s">
        <v>33</v>
      </c>
      <c r="AX446" s="13" t="s">
        <v>79</v>
      </c>
      <c r="AY446" s="196" t="s">
        <v>152</v>
      </c>
    </row>
    <row r="447" s="2" customFormat="1" ht="37.8" customHeight="1">
      <c r="A447" s="39"/>
      <c r="B447" s="174"/>
      <c r="C447" s="175" t="s">
        <v>622</v>
      </c>
      <c r="D447" s="175" t="s">
        <v>154</v>
      </c>
      <c r="E447" s="176" t="s">
        <v>623</v>
      </c>
      <c r="F447" s="177" t="s">
        <v>624</v>
      </c>
      <c r="G447" s="178" t="s">
        <v>247</v>
      </c>
      <c r="H447" s="179">
        <v>85.799999999999997</v>
      </c>
      <c r="I447" s="180"/>
      <c r="J447" s="181">
        <f>ROUND(I447*H447,2)</f>
        <v>0</v>
      </c>
      <c r="K447" s="182"/>
      <c r="L447" s="40"/>
      <c r="M447" s="183" t="s">
        <v>3</v>
      </c>
      <c r="N447" s="184" t="s">
        <v>43</v>
      </c>
      <c r="O447" s="73"/>
      <c r="P447" s="185">
        <f>O447*H447</f>
        <v>0</v>
      </c>
      <c r="Q447" s="185">
        <v>0.0034099999999999998</v>
      </c>
      <c r="R447" s="185">
        <f>Q447*H447</f>
        <v>0.29257799999999995</v>
      </c>
      <c r="S447" s="185">
        <v>0</v>
      </c>
      <c r="T447" s="18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187" t="s">
        <v>279</v>
      </c>
      <c r="AT447" s="187" t="s">
        <v>154</v>
      </c>
      <c r="AU447" s="187" t="s">
        <v>81</v>
      </c>
      <c r="AY447" s="20" t="s">
        <v>152</v>
      </c>
      <c r="BE447" s="188">
        <f>IF(N447="základní",J447,0)</f>
        <v>0</v>
      </c>
      <c r="BF447" s="188">
        <f>IF(N447="snížená",J447,0)</f>
        <v>0</v>
      </c>
      <c r="BG447" s="188">
        <f>IF(N447="zákl. přenesená",J447,0)</f>
        <v>0</v>
      </c>
      <c r="BH447" s="188">
        <f>IF(N447="sníž. přenesená",J447,0)</f>
        <v>0</v>
      </c>
      <c r="BI447" s="188">
        <f>IF(N447="nulová",J447,0)</f>
        <v>0</v>
      </c>
      <c r="BJ447" s="20" t="s">
        <v>79</v>
      </c>
      <c r="BK447" s="188">
        <f>ROUND(I447*H447,2)</f>
        <v>0</v>
      </c>
      <c r="BL447" s="20" t="s">
        <v>279</v>
      </c>
      <c r="BM447" s="187" t="s">
        <v>625</v>
      </c>
    </row>
    <row r="448" s="13" customFormat="1">
      <c r="A448" s="13"/>
      <c r="B448" s="194"/>
      <c r="C448" s="13"/>
      <c r="D448" s="195" t="s">
        <v>162</v>
      </c>
      <c r="E448" s="196" t="s">
        <v>3</v>
      </c>
      <c r="F448" s="197" t="s">
        <v>616</v>
      </c>
      <c r="G448" s="13"/>
      <c r="H448" s="198">
        <v>85.799999999999997</v>
      </c>
      <c r="I448" s="199"/>
      <c r="J448" s="13"/>
      <c r="K448" s="13"/>
      <c r="L448" s="194"/>
      <c r="M448" s="200"/>
      <c r="N448" s="201"/>
      <c r="O448" s="201"/>
      <c r="P448" s="201"/>
      <c r="Q448" s="201"/>
      <c r="R448" s="201"/>
      <c r="S448" s="201"/>
      <c r="T448" s="20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6" t="s">
        <v>162</v>
      </c>
      <c r="AU448" s="196" t="s">
        <v>81</v>
      </c>
      <c r="AV448" s="13" t="s">
        <v>81</v>
      </c>
      <c r="AW448" s="13" t="s">
        <v>33</v>
      </c>
      <c r="AX448" s="13" t="s">
        <v>79</v>
      </c>
      <c r="AY448" s="196" t="s">
        <v>152</v>
      </c>
    </row>
    <row r="449" s="2" customFormat="1" ht="37.8" customHeight="1">
      <c r="A449" s="39"/>
      <c r="B449" s="174"/>
      <c r="C449" s="175" t="s">
        <v>626</v>
      </c>
      <c r="D449" s="175" t="s">
        <v>154</v>
      </c>
      <c r="E449" s="176" t="s">
        <v>627</v>
      </c>
      <c r="F449" s="177" t="s">
        <v>568</v>
      </c>
      <c r="G449" s="178" t="s">
        <v>157</v>
      </c>
      <c r="H449" s="179">
        <v>147</v>
      </c>
      <c r="I449" s="180"/>
      <c r="J449" s="181">
        <f>ROUND(I449*H449,2)</f>
        <v>0</v>
      </c>
      <c r="K449" s="182"/>
      <c r="L449" s="40"/>
      <c r="M449" s="183" t="s">
        <v>3</v>
      </c>
      <c r="N449" s="184" t="s">
        <v>43</v>
      </c>
      <c r="O449" s="73"/>
      <c r="P449" s="185">
        <f>O449*H449</f>
        <v>0</v>
      </c>
      <c r="Q449" s="185">
        <v>0.0058399999999999997</v>
      </c>
      <c r="R449" s="185">
        <f>Q449*H449</f>
        <v>0.85847999999999991</v>
      </c>
      <c r="S449" s="185">
        <v>0</v>
      </c>
      <c r="T449" s="18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187" t="s">
        <v>279</v>
      </c>
      <c r="AT449" s="187" t="s">
        <v>154</v>
      </c>
      <c r="AU449" s="187" t="s">
        <v>81</v>
      </c>
      <c r="AY449" s="20" t="s">
        <v>152</v>
      </c>
      <c r="BE449" s="188">
        <f>IF(N449="základní",J449,0)</f>
        <v>0</v>
      </c>
      <c r="BF449" s="188">
        <f>IF(N449="snížená",J449,0)</f>
        <v>0</v>
      </c>
      <c r="BG449" s="188">
        <f>IF(N449="zákl. přenesená",J449,0)</f>
        <v>0</v>
      </c>
      <c r="BH449" s="188">
        <f>IF(N449="sníž. přenesená",J449,0)</f>
        <v>0</v>
      </c>
      <c r="BI449" s="188">
        <f>IF(N449="nulová",J449,0)</f>
        <v>0</v>
      </c>
      <c r="BJ449" s="20" t="s">
        <v>79</v>
      </c>
      <c r="BK449" s="188">
        <f>ROUND(I449*H449,2)</f>
        <v>0</v>
      </c>
      <c r="BL449" s="20" t="s">
        <v>279</v>
      </c>
      <c r="BM449" s="187" t="s">
        <v>628</v>
      </c>
    </row>
    <row r="450" s="13" customFormat="1">
      <c r="A450" s="13"/>
      <c r="B450" s="194"/>
      <c r="C450" s="13"/>
      <c r="D450" s="195" t="s">
        <v>162</v>
      </c>
      <c r="E450" s="196" t="s">
        <v>3</v>
      </c>
      <c r="F450" s="197" t="s">
        <v>629</v>
      </c>
      <c r="G450" s="13"/>
      <c r="H450" s="198">
        <v>147</v>
      </c>
      <c r="I450" s="199"/>
      <c r="J450" s="13"/>
      <c r="K450" s="13"/>
      <c r="L450" s="194"/>
      <c r="M450" s="200"/>
      <c r="N450" s="201"/>
      <c r="O450" s="201"/>
      <c r="P450" s="201"/>
      <c r="Q450" s="201"/>
      <c r="R450" s="201"/>
      <c r="S450" s="201"/>
      <c r="T450" s="20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6" t="s">
        <v>162</v>
      </c>
      <c r="AU450" s="196" t="s">
        <v>81</v>
      </c>
      <c r="AV450" s="13" t="s">
        <v>81</v>
      </c>
      <c r="AW450" s="13" t="s">
        <v>33</v>
      </c>
      <c r="AX450" s="13" t="s">
        <v>79</v>
      </c>
      <c r="AY450" s="196" t="s">
        <v>152</v>
      </c>
    </row>
    <row r="451" s="2" customFormat="1" ht="37.8" customHeight="1">
      <c r="A451" s="39"/>
      <c r="B451" s="174"/>
      <c r="C451" s="175" t="s">
        <v>630</v>
      </c>
      <c r="D451" s="175" t="s">
        <v>154</v>
      </c>
      <c r="E451" s="176" t="s">
        <v>631</v>
      </c>
      <c r="F451" s="177" t="s">
        <v>632</v>
      </c>
      <c r="G451" s="178" t="s">
        <v>364</v>
      </c>
      <c r="H451" s="179">
        <v>20</v>
      </c>
      <c r="I451" s="180"/>
      <c r="J451" s="181">
        <f>ROUND(I451*H451,2)</f>
        <v>0</v>
      </c>
      <c r="K451" s="182"/>
      <c r="L451" s="40"/>
      <c r="M451" s="183" t="s">
        <v>3</v>
      </c>
      <c r="N451" s="184" t="s">
        <v>43</v>
      </c>
      <c r="O451" s="73"/>
      <c r="P451" s="185">
        <f>O451*H451</f>
        <v>0</v>
      </c>
      <c r="Q451" s="185">
        <v>0.00329</v>
      </c>
      <c r="R451" s="185">
        <f>Q451*H451</f>
        <v>0.065799999999999997</v>
      </c>
      <c r="S451" s="185">
        <v>0</v>
      </c>
      <c r="T451" s="18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187" t="s">
        <v>279</v>
      </c>
      <c r="AT451" s="187" t="s">
        <v>154</v>
      </c>
      <c r="AU451" s="187" t="s">
        <v>81</v>
      </c>
      <c r="AY451" s="20" t="s">
        <v>152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20" t="s">
        <v>79</v>
      </c>
      <c r="BK451" s="188">
        <f>ROUND(I451*H451,2)</f>
        <v>0</v>
      </c>
      <c r="BL451" s="20" t="s">
        <v>279</v>
      </c>
      <c r="BM451" s="187" t="s">
        <v>633</v>
      </c>
    </row>
    <row r="452" s="13" customFormat="1">
      <c r="A452" s="13"/>
      <c r="B452" s="194"/>
      <c r="C452" s="13"/>
      <c r="D452" s="195" t="s">
        <v>162</v>
      </c>
      <c r="E452" s="196" t="s">
        <v>3</v>
      </c>
      <c r="F452" s="197" t="s">
        <v>634</v>
      </c>
      <c r="G452" s="13"/>
      <c r="H452" s="198">
        <v>20</v>
      </c>
      <c r="I452" s="199"/>
      <c r="J452" s="13"/>
      <c r="K452" s="13"/>
      <c r="L452" s="194"/>
      <c r="M452" s="200"/>
      <c r="N452" s="201"/>
      <c r="O452" s="201"/>
      <c r="P452" s="201"/>
      <c r="Q452" s="201"/>
      <c r="R452" s="201"/>
      <c r="S452" s="201"/>
      <c r="T452" s="20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6" t="s">
        <v>162</v>
      </c>
      <c r="AU452" s="196" t="s">
        <v>81</v>
      </c>
      <c r="AV452" s="13" t="s">
        <v>81</v>
      </c>
      <c r="AW452" s="13" t="s">
        <v>33</v>
      </c>
      <c r="AX452" s="13" t="s">
        <v>79</v>
      </c>
      <c r="AY452" s="196" t="s">
        <v>152</v>
      </c>
    </row>
    <row r="453" s="2" customFormat="1" ht="33" customHeight="1">
      <c r="A453" s="39"/>
      <c r="B453" s="174"/>
      <c r="C453" s="175" t="s">
        <v>635</v>
      </c>
      <c r="D453" s="175" t="s">
        <v>154</v>
      </c>
      <c r="E453" s="176" t="s">
        <v>636</v>
      </c>
      <c r="F453" s="177" t="s">
        <v>637</v>
      </c>
      <c r="G453" s="178" t="s">
        <v>364</v>
      </c>
      <c r="H453" s="179">
        <v>4</v>
      </c>
      <c r="I453" s="180"/>
      <c r="J453" s="181">
        <f>ROUND(I453*H453,2)</f>
        <v>0</v>
      </c>
      <c r="K453" s="182"/>
      <c r="L453" s="40"/>
      <c r="M453" s="183" t="s">
        <v>3</v>
      </c>
      <c r="N453" s="184" t="s">
        <v>43</v>
      </c>
      <c r="O453" s="73"/>
      <c r="P453" s="185">
        <f>O453*H453</f>
        <v>0</v>
      </c>
      <c r="Q453" s="185">
        <v>0.00329</v>
      </c>
      <c r="R453" s="185">
        <f>Q453*H453</f>
        <v>0.01316</v>
      </c>
      <c r="S453" s="185">
        <v>0</v>
      </c>
      <c r="T453" s="18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187" t="s">
        <v>279</v>
      </c>
      <c r="AT453" s="187" t="s">
        <v>154</v>
      </c>
      <c r="AU453" s="187" t="s">
        <v>81</v>
      </c>
      <c r="AY453" s="20" t="s">
        <v>152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79</v>
      </c>
      <c r="BK453" s="188">
        <f>ROUND(I453*H453,2)</f>
        <v>0</v>
      </c>
      <c r="BL453" s="20" t="s">
        <v>279</v>
      </c>
      <c r="BM453" s="187" t="s">
        <v>638</v>
      </c>
    </row>
    <row r="454" s="13" customFormat="1">
      <c r="A454" s="13"/>
      <c r="B454" s="194"/>
      <c r="C454" s="13"/>
      <c r="D454" s="195" t="s">
        <v>162</v>
      </c>
      <c r="E454" s="196" t="s">
        <v>3</v>
      </c>
      <c r="F454" s="197" t="s">
        <v>639</v>
      </c>
      <c r="G454" s="13"/>
      <c r="H454" s="198">
        <v>4</v>
      </c>
      <c r="I454" s="199"/>
      <c r="J454" s="13"/>
      <c r="K454" s="13"/>
      <c r="L454" s="194"/>
      <c r="M454" s="200"/>
      <c r="N454" s="201"/>
      <c r="O454" s="201"/>
      <c r="P454" s="201"/>
      <c r="Q454" s="201"/>
      <c r="R454" s="201"/>
      <c r="S454" s="201"/>
      <c r="T454" s="20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6" t="s">
        <v>162</v>
      </c>
      <c r="AU454" s="196" t="s">
        <v>81</v>
      </c>
      <c r="AV454" s="13" t="s">
        <v>81</v>
      </c>
      <c r="AW454" s="13" t="s">
        <v>33</v>
      </c>
      <c r="AX454" s="13" t="s">
        <v>79</v>
      </c>
      <c r="AY454" s="196" t="s">
        <v>152</v>
      </c>
    </row>
    <row r="455" s="2" customFormat="1" ht="37.8" customHeight="1">
      <c r="A455" s="39"/>
      <c r="B455" s="174"/>
      <c r="C455" s="175" t="s">
        <v>640</v>
      </c>
      <c r="D455" s="175" t="s">
        <v>154</v>
      </c>
      <c r="E455" s="176" t="s">
        <v>641</v>
      </c>
      <c r="F455" s="177" t="s">
        <v>642</v>
      </c>
      <c r="G455" s="178" t="s">
        <v>247</v>
      </c>
      <c r="H455" s="179">
        <v>39.600000000000001</v>
      </c>
      <c r="I455" s="180"/>
      <c r="J455" s="181">
        <f>ROUND(I455*H455,2)</f>
        <v>0</v>
      </c>
      <c r="K455" s="182"/>
      <c r="L455" s="40"/>
      <c r="M455" s="183" t="s">
        <v>3</v>
      </c>
      <c r="N455" s="184" t="s">
        <v>43</v>
      </c>
      <c r="O455" s="73"/>
      <c r="P455" s="185">
        <f>O455*H455</f>
        <v>0</v>
      </c>
      <c r="Q455" s="185">
        <v>0.0068900000000000003</v>
      </c>
      <c r="R455" s="185">
        <f>Q455*H455</f>
        <v>0.27284400000000003</v>
      </c>
      <c r="S455" s="185">
        <v>0</v>
      </c>
      <c r="T455" s="18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187" t="s">
        <v>279</v>
      </c>
      <c r="AT455" s="187" t="s">
        <v>154</v>
      </c>
      <c r="AU455" s="187" t="s">
        <v>81</v>
      </c>
      <c r="AY455" s="20" t="s">
        <v>152</v>
      </c>
      <c r="BE455" s="188">
        <f>IF(N455="základní",J455,0)</f>
        <v>0</v>
      </c>
      <c r="BF455" s="188">
        <f>IF(N455="snížená",J455,0)</f>
        <v>0</v>
      </c>
      <c r="BG455" s="188">
        <f>IF(N455="zákl. přenesená",J455,0)</f>
        <v>0</v>
      </c>
      <c r="BH455" s="188">
        <f>IF(N455="sníž. přenesená",J455,0)</f>
        <v>0</v>
      </c>
      <c r="BI455" s="188">
        <f>IF(N455="nulová",J455,0)</f>
        <v>0</v>
      </c>
      <c r="BJ455" s="20" t="s">
        <v>79</v>
      </c>
      <c r="BK455" s="188">
        <f>ROUND(I455*H455,2)</f>
        <v>0</v>
      </c>
      <c r="BL455" s="20" t="s">
        <v>279</v>
      </c>
      <c r="BM455" s="187" t="s">
        <v>643</v>
      </c>
    </row>
    <row r="456" s="13" customFormat="1">
      <c r="A456" s="13"/>
      <c r="B456" s="194"/>
      <c r="C456" s="13"/>
      <c r="D456" s="195" t="s">
        <v>162</v>
      </c>
      <c r="E456" s="196" t="s">
        <v>3</v>
      </c>
      <c r="F456" s="197" t="s">
        <v>644</v>
      </c>
      <c r="G456" s="13"/>
      <c r="H456" s="198">
        <v>39.600000000000001</v>
      </c>
      <c r="I456" s="199"/>
      <c r="J456" s="13"/>
      <c r="K456" s="13"/>
      <c r="L456" s="194"/>
      <c r="M456" s="200"/>
      <c r="N456" s="201"/>
      <c r="O456" s="201"/>
      <c r="P456" s="201"/>
      <c r="Q456" s="201"/>
      <c r="R456" s="201"/>
      <c r="S456" s="201"/>
      <c r="T456" s="20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6" t="s">
        <v>162</v>
      </c>
      <c r="AU456" s="196" t="s">
        <v>81</v>
      </c>
      <c r="AV456" s="13" t="s">
        <v>81</v>
      </c>
      <c r="AW456" s="13" t="s">
        <v>33</v>
      </c>
      <c r="AX456" s="13" t="s">
        <v>79</v>
      </c>
      <c r="AY456" s="196" t="s">
        <v>152</v>
      </c>
    </row>
    <row r="457" s="2" customFormat="1" ht="24.15" customHeight="1">
      <c r="A457" s="39"/>
      <c r="B457" s="174"/>
      <c r="C457" s="175" t="s">
        <v>645</v>
      </c>
      <c r="D457" s="175" t="s">
        <v>154</v>
      </c>
      <c r="E457" s="176" t="s">
        <v>646</v>
      </c>
      <c r="F457" s="177" t="s">
        <v>647</v>
      </c>
      <c r="G457" s="178" t="s">
        <v>247</v>
      </c>
      <c r="H457" s="179">
        <v>104</v>
      </c>
      <c r="I457" s="180"/>
      <c r="J457" s="181">
        <f>ROUND(I457*H457,2)</f>
        <v>0</v>
      </c>
      <c r="K457" s="182"/>
      <c r="L457" s="40"/>
      <c r="M457" s="183" t="s">
        <v>3</v>
      </c>
      <c r="N457" s="184" t="s">
        <v>43</v>
      </c>
      <c r="O457" s="73"/>
      <c r="P457" s="185">
        <f>O457*H457</f>
        <v>0</v>
      </c>
      <c r="Q457" s="185">
        <v>0.0035599999999999998</v>
      </c>
      <c r="R457" s="185">
        <f>Q457*H457</f>
        <v>0.37023999999999996</v>
      </c>
      <c r="S457" s="185">
        <v>0</v>
      </c>
      <c r="T457" s="186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187" t="s">
        <v>279</v>
      </c>
      <c r="AT457" s="187" t="s">
        <v>154</v>
      </c>
      <c r="AU457" s="187" t="s">
        <v>81</v>
      </c>
      <c r="AY457" s="20" t="s">
        <v>152</v>
      </c>
      <c r="BE457" s="188">
        <f>IF(N457="základní",J457,0)</f>
        <v>0</v>
      </c>
      <c r="BF457" s="188">
        <f>IF(N457="snížená",J457,0)</f>
        <v>0</v>
      </c>
      <c r="BG457" s="188">
        <f>IF(N457="zákl. přenesená",J457,0)</f>
        <v>0</v>
      </c>
      <c r="BH457" s="188">
        <f>IF(N457="sníž. přenesená",J457,0)</f>
        <v>0</v>
      </c>
      <c r="BI457" s="188">
        <f>IF(N457="nulová",J457,0)</f>
        <v>0</v>
      </c>
      <c r="BJ457" s="20" t="s">
        <v>79</v>
      </c>
      <c r="BK457" s="188">
        <f>ROUND(I457*H457,2)</f>
        <v>0</v>
      </c>
      <c r="BL457" s="20" t="s">
        <v>279</v>
      </c>
      <c r="BM457" s="187" t="s">
        <v>648</v>
      </c>
    </row>
    <row r="458" s="13" customFormat="1">
      <c r="A458" s="13"/>
      <c r="B458" s="194"/>
      <c r="C458" s="13"/>
      <c r="D458" s="195" t="s">
        <v>162</v>
      </c>
      <c r="E458" s="196" t="s">
        <v>3</v>
      </c>
      <c r="F458" s="197" t="s">
        <v>649</v>
      </c>
      <c r="G458" s="13"/>
      <c r="H458" s="198">
        <v>104</v>
      </c>
      <c r="I458" s="199"/>
      <c r="J458" s="13"/>
      <c r="K458" s="13"/>
      <c r="L458" s="194"/>
      <c r="M458" s="200"/>
      <c r="N458" s="201"/>
      <c r="O458" s="201"/>
      <c r="P458" s="201"/>
      <c r="Q458" s="201"/>
      <c r="R458" s="201"/>
      <c r="S458" s="201"/>
      <c r="T458" s="20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6" t="s">
        <v>162</v>
      </c>
      <c r="AU458" s="196" t="s">
        <v>81</v>
      </c>
      <c r="AV458" s="13" t="s">
        <v>81</v>
      </c>
      <c r="AW458" s="13" t="s">
        <v>33</v>
      </c>
      <c r="AX458" s="13" t="s">
        <v>79</v>
      </c>
      <c r="AY458" s="196" t="s">
        <v>152</v>
      </c>
    </row>
    <row r="459" s="2" customFormat="1" ht="24.15" customHeight="1">
      <c r="A459" s="39"/>
      <c r="B459" s="174"/>
      <c r="C459" s="175" t="s">
        <v>650</v>
      </c>
      <c r="D459" s="175" t="s">
        <v>154</v>
      </c>
      <c r="E459" s="176" t="s">
        <v>651</v>
      </c>
      <c r="F459" s="177" t="s">
        <v>652</v>
      </c>
      <c r="G459" s="178" t="s">
        <v>247</v>
      </c>
      <c r="H459" s="179">
        <v>104</v>
      </c>
      <c r="I459" s="180"/>
      <c r="J459" s="181">
        <f>ROUND(I459*H459,2)</f>
        <v>0</v>
      </c>
      <c r="K459" s="182"/>
      <c r="L459" s="40"/>
      <c r="M459" s="183" t="s">
        <v>3</v>
      </c>
      <c r="N459" s="184" t="s">
        <v>43</v>
      </c>
      <c r="O459" s="73"/>
      <c r="P459" s="185">
        <f>O459*H459</f>
        <v>0</v>
      </c>
      <c r="Q459" s="185">
        <v>0.0035599999999999998</v>
      </c>
      <c r="R459" s="185">
        <f>Q459*H459</f>
        <v>0.37023999999999996</v>
      </c>
      <c r="S459" s="185">
        <v>0</v>
      </c>
      <c r="T459" s="18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87" t="s">
        <v>279</v>
      </c>
      <c r="AT459" s="187" t="s">
        <v>154</v>
      </c>
      <c r="AU459" s="187" t="s">
        <v>81</v>
      </c>
      <c r="AY459" s="20" t="s">
        <v>152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20" t="s">
        <v>79</v>
      </c>
      <c r="BK459" s="188">
        <f>ROUND(I459*H459,2)</f>
        <v>0</v>
      </c>
      <c r="BL459" s="20" t="s">
        <v>279</v>
      </c>
      <c r="BM459" s="187" t="s">
        <v>653</v>
      </c>
    </row>
    <row r="460" s="13" customFormat="1">
      <c r="A460" s="13"/>
      <c r="B460" s="194"/>
      <c r="C460" s="13"/>
      <c r="D460" s="195" t="s">
        <v>162</v>
      </c>
      <c r="E460" s="196" t="s">
        <v>3</v>
      </c>
      <c r="F460" s="197" t="s">
        <v>654</v>
      </c>
      <c r="G460" s="13"/>
      <c r="H460" s="198">
        <v>104</v>
      </c>
      <c r="I460" s="199"/>
      <c r="J460" s="13"/>
      <c r="K460" s="13"/>
      <c r="L460" s="194"/>
      <c r="M460" s="200"/>
      <c r="N460" s="201"/>
      <c r="O460" s="201"/>
      <c r="P460" s="201"/>
      <c r="Q460" s="201"/>
      <c r="R460" s="201"/>
      <c r="S460" s="201"/>
      <c r="T460" s="20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6" t="s">
        <v>162</v>
      </c>
      <c r="AU460" s="196" t="s">
        <v>81</v>
      </c>
      <c r="AV460" s="13" t="s">
        <v>81</v>
      </c>
      <c r="AW460" s="13" t="s">
        <v>33</v>
      </c>
      <c r="AX460" s="13" t="s">
        <v>79</v>
      </c>
      <c r="AY460" s="196" t="s">
        <v>152</v>
      </c>
    </row>
    <row r="461" s="2" customFormat="1" ht="24.15" customHeight="1">
      <c r="A461" s="39"/>
      <c r="B461" s="174"/>
      <c r="C461" s="175" t="s">
        <v>655</v>
      </c>
      <c r="D461" s="175" t="s">
        <v>154</v>
      </c>
      <c r="E461" s="176" t="s">
        <v>656</v>
      </c>
      <c r="F461" s="177" t="s">
        <v>657</v>
      </c>
      <c r="G461" s="178" t="s">
        <v>247</v>
      </c>
      <c r="H461" s="179">
        <v>104</v>
      </c>
      <c r="I461" s="180"/>
      <c r="J461" s="181">
        <f>ROUND(I461*H461,2)</f>
        <v>0</v>
      </c>
      <c r="K461" s="182"/>
      <c r="L461" s="40"/>
      <c r="M461" s="183" t="s">
        <v>3</v>
      </c>
      <c r="N461" s="184" t="s">
        <v>43</v>
      </c>
      <c r="O461" s="73"/>
      <c r="P461" s="185">
        <f>O461*H461</f>
        <v>0</v>
      </c>
      <c r="Q461" s="185">
        <v>0.0063499999999999997</v>
      </c>
      <c r="R461" s="185">
        <f>Q461*H461</f>
        <v>0.66039999999999999</v>
      </c>
      <c r="S461" s="185">
        <v>0</v>
      </c>
      <c r="T461" s="186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187" t="s">
        <v>279</v>
      </c>
      <c r="AT461" s="187" t="s">
        <v>154</v>
      </c>
      <c r="AU461" s="187" t="s">
        <v>81</v>
      </c>
      <c r="AY461" s="20" t="s">
        <v>152</v>
      </c>
      <c r="BE461" s="188">
        <f>IF(N461="základní",J461,0)</f>
        <v>0</v>
      </c>
      <c r="BF461" s="188">
        <f>IF(N461="snížená",J461,0)</f>
        <v>0</v>
      </c>
      <c r="BG461" s="188">
        <f>IF(N461="zákl. přenesená",J461,0)</f>
        <v>0</v>
      </c>
      <c r="BH461" s="188">
        <f>IF(N461="sníž. přenesená",J461,0)</f>
        <v>0</v>
      </c>
      <c r="BI461" s="188">
        <f>IF(N461="nulová",J461,0)</f>
        <v>0</v>
      </c>
      <c r="BJ461" s="20" t="s">
        <v>79</v>
      </c>
      <c r="BK461" s="188">
        <f>ROUND(I461*H461,2)</f>
        <v>0</v>
      </c>
      <c r="BL461" s="20" t="s">
        <v>279</v>
      </c>
      <c r="BM461" s="187" t="s">
        <v>658</v>
      </c>
    </row>
    <row r="462" s="13" customFormat="1">
      <c r="A462" s="13"/>
      <c r="B462" s="194"/>
      <c r="C462" s="13"/>
      <c r="D462" s="195" t="s">
        <v>162</v>
      </c>
      <c r="E462" s="196" t="s">
        <v>3</v>
      </c>
      <c r="F462" s="197" t="s">
        <v>649</v>
      </c>
      <c r="G462" s="13"/>
      <c r="H462" s="198">
        <v>104</v>
      </c>
      <c r="I462" s="199"/>
      <c r="J462" s="13"/>
      <c r="K462" s="13"/>
      <c r="L462" s="194"/>
      <c r="M462" s="200"/>
      <c r="N462" s="201"/>
      <c r="O462" s="201"/>
      <c r="P462" s="201"/>
      <c r="Q462" s="201"/>
      <c r="R462" s="201"/>
      <c r="S462" s="201"/>
      <c r="T462" s="20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6" t="s">
        <v>162</v>
      </c>
      <c r="AU462" s="196" t="s">
        <v>81</v>
      </c>
      <c r="AV462" s="13" t="s">
        <v>81</v>
      </c>
      <c r="AW462" s="13" t="s">
        <v>33</v>
      </c>
      <c r="AX462" s="13" t="s">
        <v>79</v>
      </c>
      <c r="AY462" s="196" t="s">
        <v>152</v>
      </c>
    </row>
    <row r="463" s="2" customFormat="1" ht="24.15" customHeight="1">
      <c r="A463" s="39"/>
      <c r="B463" s="174"/>
      <c r="C463" s="175" t="s">
        <v>659</v>
      </c>
      <c r="D463" s="175" t="s">
        <v>154</v>
      </c>
      <c r="E463" s="176" t="s">
        <v>660</v>
      </c>
      <c r="F463" s="177" t="s">
        <v>661</v>
      </c>
      <c r="G463" s="178" t="s">
        <v>247</v>
      </c>
      <c r="H463" s="179">
        <v>104</v>
      </c>
      <c r="I463" s="180"/>
      <c r="J463" s="181">
        <f>ROUND(I463*H463,2)</f>
        <v>0</v>
      </c>
      <c r="K463" s="182"/>
      <c r="L463" s="40"/>
      <c r="M463" s="183" t="s">
        <v>3</v>
      </c>
      <c r="N463" s="184" t="s">
        <v>43</v>
      </c>
      <c r="O463" s="73"/>
      <c r="P463" s="185">
        <f>O463*H463</f>
        <v>0</v>
      </c>
      <c r="Q463" s="185">
        <v>0.0063499999999999997</v>
      </c>
      <c r="R463" s="185">
        <f>Q463*H463</f>
        <v>0.66039999999999999</v>
      </c>
      <c r="S463" s="185">
        <v>0</v>
      </c>
      <c r="T463" s="18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187" t="s">
        <v>279</v>
      </c>
      <c r="AT463" s="187" t="s">
        <v>154</v>
      </c>
      <c r="AU463" s="187" t="s">
        <v>81</v>
      </c>
      <c r="AY463" s="20" t="s">
        <v>152</v>
      </c>
      <c r="BE463" s="188">
        <f>IF(N463="základní",J463,0)</f>
        <v>0</v>
      </c>
      <c r="BF463" s="188">
        <f>IF(N463="snížená",J463,0)</f>
        <v>0</v>
      </c>
      <c r="BG463" s="188">
        <f>IF(N463="zákl. přenesená",J463,0)</f>
        <v>0</v>
      </c>
      <c r="BH463" s="188">
        <f>IF(N463="sníž. přenesená",J463,0)</f>
        <v>0</v>
      </c>
      <c r="BI463" s="188">
        <f>IF(N463="nulová",J463,0)</f>
        <v>0</v>
      </c>
      <c r="BJ463" s="20" t="s">
        <v>79</v>
      </c>
      <c r="BK463" s="188">
        <f>ROUND(I463*H463,2)</f>
        <v>0</v>
      </c>
      <c r="BL463" s="20" t="s">
        <v>279</v>
      </c>
      <c r="BM463" s="187" t="s">
        <v>662</v>
      </c>
    </row>
    <row r="464" s="13" customFormat="1">
      <c r="A464" s="13"/>
      <c r="B464" s="194"/>
      <c r="C464" s="13"/>
      <c r="D464" s="195" t="s">
        <v>162</v>
      </c>
      <c r="E464" s="196" t="s">
        <v>3</v>
      </c>
      <c r="F464" s="197" t="s">
        <v>654</v>
      </c>
      <c r="G464" s="13"/>
      <c r="H464" s="198">
        <v>104</v>
      </c>
      <c r="I464" s="199"/>
      <c r="J464" s="13"/>
      <c r="K464" s="13"/>
      <c r="L464" s="194"/>
      <c r="M464" s="200"/>
      <c r="N464" s="201"/>
      <c r="O464" s="201"/>
      <c r="P464" s="201"/>
      <c r="Q464" s="201"/>
      <c r="R464" s="201"/>
      <c r="S464" s="201"/>
      <c r="T464" s="20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6" t="s">
        <v>162</v>
      </c>
      <c r="AU464" s="196" t="s">
        <v>81</v>
      </c>
      <c r="AV464" s="13" t="s">
        <v>81</v>
      </c>
      <c r="AW464" s="13" t="s">
        <v>33</v>
      </c>
      <c r="AX464" s="13" t="s">
        <v>79</v>
      </c>
      <c r="AY464" s="196" t="s">
        <v>152</v>
      </c>
    </row>
    <row r="465" s="2" customFormat="1" ht="33" customHeight="1">
      <c r="A465" s="39"/>
      <c r="B465" s="174"/>
      <c r="C465" s="175" t="s">
        <v>663</v>
      </c>
      <c r="D465" s="175" t="s">
        <v>154</v>
      </c>
      <c r="E465" s="176" t="s">
        <v>664</v>
      </c>
      <c r="F465" s="177" t="s">
        <v>665</v>
      </c>
      <c r="G465" s="178" t="s">
        <v>247</v>
      </c>
      <c r="H465" s="179">
        <v>67</v>
      </c>
      <c r="I465" s="180"/>
      <c r="J465" s="181">
        <f>ROUND(I465*H465,2)</f>
        <v>0</v>
      </c>
      <c r="K465" s="182"/>
      <c r="L465" s="40"/>
      <c r="M465" s="183" t="s">
        <v>3</v>
      </c>
      <c r="N465" s="184" t="s">
        <v>43</v>
      </c>
      <c r="O465" s="73"/>
      <c r="P465" s="185">
        <f>O465*H465</f>
        <v>0</v>
      </c>
      <c r="Q465" s="185">
        <v>0.0059199999999999999</v>
      </c>
      <c r="R465" s="185">
        <f>Q465*H465</f>
        <v>0.39663999999999999</v>
      </c>
      <c r="S465" s="185">
        <v>0</v>
      </c>
      <c r="T465" s="18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187" t="s">
        <v>279</v>
      </c>
      <c r="AT465" s="187" t="s">
        <v>154</v>
      </c>
      <c r="AU465" s="187" t="s">
        <v>81</v>
      </c>
      <c r="AY465" s="20" t="s">
        <v>152</v>
      </c>
      <c r="BE465" s="188">
        <f>IF(N465="základní",J465,0)</f>
        <v>0</v>
      </c>
      <c r="BF465" s="188">
        <f>IF(N465="snížená",J465,0)</f>
        <v>0</v>
      </c>
      <c r="BG465" s="188">
        <f>IF(N465="zákl. přenesená",J465,0)</f>
        <v>0</v>
      </c>
      <c r="BH465" s="188">
        <f>IF(N465="sníž. přenesená",J465,0)</f>
        <v>0</v>
      </c>
      <c r="BI465" s="188">
        <f>IF(N465="nulová",J465,0)</f>
        <v>0</v>
      </c>
      <c r="BJ465" s="20" t="s">
        <v>79</v>
      </c>
      <c r="BK465" s="188">
        <f>ROUND(I465*H465,2)</f>
        <v>0</v>
      </c>
      <c r="BL465" s="20" t="s">
        <v>279</v>
      </c>
      <c r="BM465" s="187" t="s">
        <v>666</v>
      </c>
    </row>
    <row r="466" s="13" customFormat="1">
      <c r="A466" s="13"/>
      <c r="B466" s="194"/>
      <c r="C466" s="13"/>
      <c r="D466" s="195" t="s">
        <v>162</v>
      </c>
      <c r="E466" s="196" t="s">
        <v>3</v>
      </c>
      <c r="F466" s="197" t="s">
        <v>667</v>
      </c>
      <c r="G466" s="13"/>
      <c r="H466" s="198">
        <v>67</v>
      </c>
      <c r="I466" s="199"/>
      <c r="J466" s="13"/>
      <c r="K466" s="13"/>
      <c r="L466" s="194"/>
      <c r="M466" s="200"/>
      <c r="N466" s="201"/>
      <c r="O466" s="201"/>
      <c r="P466" s="201"/>
      <c r="Q466" s="201"/>
      <c r="R466" s="201"/>
      <c r="S466" s="201"/>
      <c r="T466" s="20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6" t="s">
        <v>162</v>
      </c>
      <c r="AU466" s="196" t="s">
        <v>81</v>
      </c>
      <c r="AV466" s="13" t="s">
        <v>81</v>
      </c>
      <c r="AW466" s="13" t="s">
        <v>33</v>
      </c>
      <c r="AX466" s="13" t="s">
        <v>79</v>
      </c>
      <c r="AY466" s="196" t="s">
        <v>152</v>
      </c>
    </row>
    <row r="467" s="2" customFormat="1" ht="24.15" customHeight="1">
      <c r="A467" s="39"/>
      <c r="B467" s="174"/>
      <c r="C467" s="175" t="s">
        <v>668</v>
      </c>
      <c r="D467" s="175" t="s">
        <v>154</v>
      </c>
      <c r="E467" s="176" t="s">
        <v>669</v>
      </c>
      <c r="F467" s="177" t="s">
        <v>670</v>
      </c>
      <c r="G467" s="178" t="s">
        <v>247</v>
      </c>
      <c r="H467" s="179">
        <v>126.40000000000001</v>
      </c>
      <c r="I467" s="180"/>
      <c r="J467" s="181">
        <f>ROUND(I467*H467,2)</f>
        <v>0</v>
      </c>
      <c r="K467" s="182"/>
      <c r="L467" s="40"/>
      <c r="M467" s="183" t="s">
        <v>3</v>
      </c>
      <c r="N467" s="184" t="s">
        <v>43</v>
      </c>
      <c r="O467" s="73"/>
      <c r="P467" s="185">
        <f>O467*H467</f>
        <v>0</v>
      </c>
      <c r="Q467" s="185">
        <v>0.0048399999999999997</v>
      </c>
      <c r="R467" s="185">
        <f>Q467*H467</f>
        <v>0.61177599999999999</v>
      </c>
      <c r="S467" s="185">
        <v>0</v>
      </c>
      <c r="T467" s="18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187" t="s">
        <v>279</v>
      </c>
      <c r="AT467" s="187" t="s">
        <v>154</v>
      </c>
      <c r="AU467" s="187" t="s">
        <v>81</v>
      </c>
      <c r="AY467" s="20" t="s">
        <v>152</v>
      </c>
      <c r="BE467" s="188">
        <f>IF(N467="základní",J467,0)</f>
        <v>0</v>
      </c>
      <c r="BF467" s="188">
        <f>IF(N467="snížená",J467,0)</f>
        <v>0</v>
      </c>
      <c r="BG467" s="188">
        <f>IF(N467="zákl. přenesená",J467,0)</f>
        <v>0</v>
      </c>
      <c r="BH467" s="188">
        <f>IF(N467="sníž. přenesená",J467,0)</f>
        <v>0</v>
      </c>
      <c r="BI467" s="188">
        <f>IF(N467="nulová",J467,0)</f>
        <v>0</v>
      </c>
      <c r="BJ467" s="20" t="s">
        <v>79</v>
      </c>
      <c r="BK467" s="188">
        <f>ROUND(I467*H467,2)</f>
        <v>0</v>
      </c>
      <c r="BL467" s="20" t="s">
        <v>279</v>
      </c>
      <c r="BM467" s="187" t="s">
        <v>671</v>
      </c>
    </row>
    <row r="468" s="13" customFormat="1">
      <c r="A468" s="13"/>
      <c r="B468" s="194"/>
      <c r="C468" s="13"/>
      <c r="D468" s="195" t="s">
        <v>162</v>
      </c>
      <c r="E468" s="196" t="s">
        <v>3</v>
      </c>
      <c r="F468" s="197" t="s">
        <v>672</v>
      </c>
      <c r="G468" s="13"/>
      <c r="H468" s="198">
        <v>126.40000000000001</v>
      </c>
      <c r="I468" s="199"/>
      <c r="J468" s="13"/>
      <c r="K468" s="13"/>
      <c r="L468" s="194"/>
      <c r="M468" s="200"/>
      <c r="N468" s="201"/>
      <c r="O468" s="201"/>
      <c r="P468" s="201"/>
      <c r="Q468" s="201"/>
      <c r="R468" s="201"/>
      <c r="S468" s="201"/>
      <c r="T468" s="20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6" t="s">
        <v>162</v>
      </c>
      <c r="AU468" s="196" t="s">
        <v>81</v>
      </c>
      <c r="AV468" s="13" t="s">
        <v>81</v>
      </c>
      <c r="AW468" s="13" t="s">
        <v>33</v>
      </c>
      <c r="AX468" s="13" t="s">
        <v>79</v>
      </c>
      <c r="AY468" s="196" t="s">
        <v>152</v>
      </c>
    </row>
    <row r="469" s="2" customFormat="1" ht="24.15" customHeight="1">
      <c r="A469" s="39"/>
      <c r="B469" s="174"/>
      <c r="C469" s="175" t="s">
        <v>673</v>
      </c>
      <c r="D469" s="175" t="s">
        <v>154</v>
      </c>
      <c r="E469" s="176" t="s">
        <v>674</v>
      </c>
      <c r="F469" s="177" t="s">
        <v>675</v>
      </c>
      <c r="G469" s="178" t="s">
        <v>676</v>
      </c>
      <c r="H469" s="179">
        <v>1</v>
      </c>
      <c r="I469" s="180"/>
      <c r="J469" s="181">
        <f>ROUND(I469*H469,2)</f>
        <v>0</v>
      </c>
      <c r="K469" s="182"/>
      <c r="L469" s="40"/>
      <c r="M469" s="183" t="s">
        <v>3</v>
      </c>
      <c r="N469" s="184" t="s">
        <v>43</v>
      </c>
      <c r="O469" s="73"/>
      <c r="P469" s="185">
        <f>O469*H469</f>
        <v>0</v>
      </c>
      <c r="Q469" s="185">
        <v>0</v>
      </c>
      <c r="R469" s="185">
        <f>Q469*H469</f>
        <v>0</v>
      </c>
      <c r="S469" s="185">
        <v>0</v>
      </c>
      <c r="T469" s="18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187" t="s">
        <v>279</v>
      </c>
      <c r="AT469" s="187" t="s">
        <v>154</v>
      </c>
      <c r="AU469" s="187" t="s">
        <v>81</v>
      </c>
      <c r="AY469" s="20" t="s">
        <v>152</v>
      </c>
      <c r="BE469" s="188">
        <f>IF(N469="základní",J469,0)</f>
        <v>0</v>
      </c>
      <c r="BF469" s="188">
        <f>IF(N469="snížená",J469,0)</f>
        <v>0</v>
      </c>
      <c r="BG469" s="188">
        <f>IF(N469="zákl. přenesená",J469,0)</f>
        <v>0</v>
      </c>
      <c r="BH469" s="188">
        <f>IF(N469="sníž. přenesená",J469,0)</f>
        <v>0</v>
      </c>
      <c r="BI469" s="188">
        <f>IF(N469="nulová",J469,0)</f>
        <v>0</v>
      </c>
      <c r="BJ469" s="20" t="s">
        <v>79</v>
      </c>
      <c r="BK469" s="188">
        <f>ROUND(I469*H469,2)</f>
        <v>0</v>
      </c>
      <c r="BL469" s="20" t="s">
        <v>279</v>
      </c>
      <c r="BM469" s="187" t="s">
        <v>677</v>
      </c>
    </row>
    <row r="470" s="2" customFormat="1" ht="49.05" customHeight="1">
      <c r="A470" s="39"/>
      <c r="B470" s="174"/>
      <c r="C470" s="175" t="s">
        <v>678</v>
      </c>
      <c r="D470" s="175" t="s">
        <v>154</v>
      </c>
      <c r="E470" s="176" t="s">
        <v>679</v>
      </c>
      <c r="F470" s="177" t="s">
        <v>680</v>
      </c>
      <c r="G470" s="178" t="s">
        <v>329</v>
      </c>
      <c r="H470" s="179">
        <v>21.574000000000002</v>
      </c>
      <c r="I470" s="180"/>
      <c r="J470" s="181">
        <f>ROUND(I470*H470,2)</f>
        <v>0</v>
      </c>
      <c r="K470" s="182"/>
      <c r="L470" s="40"/>
      <c r="M470" s="183" t="s">
        <v>3</v>
      </c>
      <c r="N470" s="184" t="s">
        <v>43</v>
      </c>
      <c r="O470" s="73"/>
      <c r="P470" s="185">
        <f>O470*H470</f>
        <v>0</v>
      </c>
      <c r="Q470" s="185">
        <v>0</v>
      </c>
      <c r="R470" s="185">
        <f>Q470*H470</f>
        <v>0</v>
      </c>
      <c r="S470" s="185">
        <v>0</v>
      </c>
      <c r="T470" s="18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187" t="s">
        <v>279</v>
      </c>
      <c r="AT470" s="187" t="s">
        <v>154</v>
      </c>
      <c r="AU470" s="187" t="s">
        <v>81</v>
      </c>
      <c r="AY470" s="20" t="s">
        <v>152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20" t="s">
        <v>79</v>
      </c>
      <c r="BK470" s="188">
        <f>ROUND(I470*H470,2)</f>
        <v>0</v>
      </c>
      <c r="BL470" s="20" t="s">
        <v>279</v>
      </c>
      <c r="BM470" s="187" t="s">
        <v>681</v>
      </c>
    </row>
    <row r="471" s="2" customFormat="1">
      <c r="A471" s="39"/>
      <c r="B471" s="40"/>
      <c r="C471" s="39"/>
      <c r="D471" s="189" t="s">
        <v>160</v>
      </c>
      <c r="E471" s="39"/>
      <c r="F471" s="190" t="s">
        <v>682</v>
      </c>
      <c r="G471" s="39"/>
      <c r="H471" s="39"/>
      <c r="I471" s="191"/>
      <c r="J471" s="39"/>
      <c r="K471" s="39"/>
      <c r="L471" s="40"/>
      <c r="M471" s="192"/>
      <c r="N471" s="193"/>
      <c r="O471" s="73"/>
      <c r="P471" s="73"/>
      <c r="Q471" s="73"/>
      <c r="R471" s="73"/>
      <c r="S471" s="73"/>
      <c r="T471" s="74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20" t="s">
        <v>160</v>
      </c>
      <c r="AU471" s="20" t="s">
        <v>81</v>
      </c>
    </row>
    <row r="472" s="12" customFormat="1" ht="22.8" customHeight="1">
      <c r="A472" s="12"/>
      <c r="B472" s="161"/>
      <c r="C472" s="12"/>
      <c r="D472" s="162" t="s">
        <v>71</v>
      </c>
      <c r="E472" s="172" t="s">
        <v>683</v>
      </c>
      <c r="F472" s="172" t="s">
        <v>684</v>
      </c>
      <c r="G472" s="12"/>
      <c r="H472" s="12"/>
      <c r="I472" s="164"/>
      <c r="J472" s="173">
        <f>BK472</f>
        <v>0</v>
      </c>
      <c r="K472" s="12"/>
      <c r="L472" s="161"/>
      <c r="M472" s="166"/>
      <c r="N472" s="167"/>
      <c r="O472" s="167"/>
      <c r="P472" s="168">
        <f>SUM(P473:P493)</f>
        <v>0</v>
      </c>
      <c r="Q472" s="167"/>
      <c r="R472" s="168">
        <f>SUM(R473:R493)</f>
        <v>2.0605200000000004</v>
      </c>
      <c r="S472" s="167"/>
      <c r="T472" s="169">
        <f>SUM(T473:T493)</f>
        <v>0.59799999999999998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162" t="s">
        <v>81</v>
      </c>
      <c r="AT472" s="170" t="s">
        <v>71</v>
      </c>
      <c r="AU472" s="170" t="s">
        <v>79</v>
      </c>
      <c r="AY472" s="162" t="s">
        <v>152</v>
      </c>
      <c r="BK472" s="171">
        <f>SUM(BK473:BK493)</f>
        <v>0</v>
      </c>
    </row>
    <row r="473" s="2" customFormat="1" ht="37.8" customHeight="1">
      <c r="A473" s="39"/>
      <c r="B473" s="174"/>
      <c r="C473" s="175" t="s">
        <v>685</v>
      </c>
      <c r="D473" s="175" t="s">
        <v>154</v>
      </c>
      <c r="E473" s="176" t="s">
        <v>686</v>
      </c>
      <c r="F473" s="177" t="s">
        <v>687</v>
      </c>
      <c r="G473" s="178" t="s">
        <v>157</v>
      </c>
      <c r="H473" s="179">
        <v>2314</v>
      </c>
      <c r="I473" s="180"/>
      <c r="J473" s="181">
        <f>ROUND(I473*H473,2)</f>
        <v>0</v>
      </c>
      <c r="K473" s="182"/>
      <c r="L473" s="40"/>
      <c r="M473" s="183" t="s">
        <v>3</v>
      </c>
      <c r="N473" s="184" t="s">
        <v>43</v>
      </c>
      <c r="O473" s="73"/>
      <c r="P473" s="185">
        <f>O473*H473</f>
        <v>0</v>
      </c>
      <c r="Q473" s="185">
        <v>0</v>
      </c>
      <c r="R473" s="185">
        <f>Q473*H473</f>
        <v>0</v>
      </c>
      <c r="S473" s="185">
        <v>0</v>
      </c>
      <c r="T473" s="186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187" t="s">
        <v>279</v>
      </c>
      <c r="AT473" s="187" t="s">
        <v>154</v>
      </c>
      <c r="AU473" s="187" t="s">
        <v>81</v>
      </c>
      <c r="AY473" s="20" t="s">
        <v>152</v>
      </c>
      <c r="BE473" s="188">
        <f>IF(N473="základní",J473,0)</f>
        <v>0</v>
      </c>
      <c r="BF473" s="188">
        <f>IF(N473="snížená",J473,0)</f>
        <v>0</v>
      </c>
      <c r="BG473" s="188">
        <f>IF(N473="zákl. přenesená",J473,0)</f>
        <v>0</v>
      </c>
      <c r="BH473" s="188">
        <f>IF(N473="sníž. přenesená",J473,0)</f>
        <v>0</v>
      </c>
      <c r="BI473" s="188">
        <f>IF(N473="nulová",J473,0)</f>
        <v>0</v>
      </c>
      <c r="BJ473" s="20" t="s">
        <v>79</v>
      </c>
      <c r="BK473" s="188">
        <f>ROUND(I473*H473,2)</f>
        <v>0</v>
      </c>
      <c r="BL473" s="20" t="s">
        <v>279</v>
      </c>
      <c r="BM473" s="187" t="s">
        <v>688</v>
      </c>
    </row>
    <row r="474" s="2" customFormat="1">
      <c r="A474" s="39"/>
      <c r="B474" s="40"/>
      <c r="C474" s="39"/>
      <c r="D474" s="189" t="s">
        <v>160</v>
      </c>
      <c r="E474" s="39"/>
      <c r="F474" s="190" t="s">
        <v>689</v>
      </c>
      <c r="G474" s="39"/>
      <c r="H474" s="39"/>
      <c r="I474" s="191"/>
      <c r="J474" s="39"/>
      <c r="K474" s="39"/>
      <c r="L474" s="40"/>
      <c r="M474" s="192"/>
      <c r="N474" s="193"/>
      <c r="O474" s="73"/>
      <c r="P474" s="73"/>
      <c r="Q474" s="73"/>
      <c r="R474" s="73"/>
      <c r="S474" s="73"/>
      <c r="T474" s="74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20" t="s">
        <v>160</v>
      </c>
      <c r="AU474" s="20" t="s">
        <v>81</v>
      </c>
    </row>
    <row r="475" s="13" customFormat="1">
      <c r="A475" s="13"/>
      <c r="B475" s="194"/>
      <c r="C475" s="13"/>
      <c r="D475" s="195" t="s">
        <v>162</v>
      </c>
      <c r="E475" s="196" t="s">
        <v>3</v>
      </c>
      <c r="F475" s="197" t="s">
        <v>690</v>
      </c>
      <c r="G475" s="13"/>
      <c r="H475" s="198">
        <v>2314</v>
      </c>
      <c r="I475" s="199"/>
      <c r="J475" s="13"/>
      <c r="K475" s="13"/>
      <c r="L475" s="194"/>
      <c r="M475" s="200"/>
      <c r="N475" s="201"/>
      <c r="O475" s="201"/>
      <c r="P475" s="201"/>
      <c r="Q475" s="201"/>
      <c r="R475" s="201"/>
      <c r="S475" s="201"/>
      <c r="T475" s="20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6" t="s">
        <v>162</v>
      </c>
      <c r="AU475" s="196" t="s">
        <v>81</v>
      </c>
      <c r="AV475" s="13" t="s">
        <v>81</v>
      </c>
      <c r="AW475" s="13" t="s">
        <v>33</v>
      </c>
      <c r="AX475" s="13" t="s">
        <v>79</v>
      </c>
      <c r="AY475" s="196" t="s">
        <v>152</v>
      </c>
    </row>
    <row r="476" s="2" customFormat="1" ht="16.5" customHeight="1">
      <c r="A476" s="39"/>
      <c r="B476" s="174"/>
      <c r="C476" s="227" t="s">
        <v>691</v>
      </c>
      <c r="D476" s="227" t="s">
        <v>379</v>
      </c>
      <c r="E476" s="228" t="s">
        <v>692</v>
      </c>
      <c r="F476" s="229" t="s">
        <v>693</v>
      </c>
      <c r="G476" s="230" t="s">
        <v>157</v>
      </c>
      <c r="H476" s="231">
        <v>2545.4000000000001</v>
      </c>
      <c r="I476" s="232"/>
      <c r="J476" s="233">
        <f>ROUND(I476*H476,2)</f>
        <v>0</v>
      </c>
      <c r="K476" s="234"/>
      <c r="L476" s="235"/>
      <c r="M476" s="236" t="s">
        <v>3</v>
      </c>
      <c r="N476" s="237" t="s">
        <v>43</v>
      </c>
      <c r="O476" s="73"/>
      <c r="P476" s="185">
        <f>O476*H476</f>
        <v>0</v>
      </c>
      <c r="Q476" s="185">
        <v>0.00040000000000000002</v>
      </c>
      <c r="R476" s="185">
        <f>Q476*H476</f>
        <v>1.0181600000000002</v>
      </c>
      <c r="S476" s="185">
        <v>0</v>
      </c>
      <c r="T476" s="18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187" t="s">
        <v>382</v>
      </c>
      <c r="AT476" s="187" t="s">
        <v>379</v>
      </c>
      <c r="AU476" s="187" t="s">
        <v>81</v>
      </c>
      <c r="AY476" s="20" t="s">
        <v>152</v>
      </c>
      <c r="BE476" s="188">
        <f>IF(N476="základní",J476,0)</f>
        <v>0</v>
      </c>
      <c r="BF476" s="188">
        <f>IF(N476="snížená",J476,0)</f>
        <v>0</v>
      </c>
      <c r="BG476" s="188">
        <f>IF(N476="zákl. přenesená",J476,0)</f>
        <v>0</v>
      </c>
      <c r="BH476" s="188">
        <f>IF(N476="sníž. přenesená",J476,0)</f>
        <v>0</v>
      </c>
      <c r="BI476" s="188">
        <f>IF(N476="nulová",J476,0)</f>
        <v>0</v>
      </c>
      <c r="BJ476" s="20" t="s">
        <v>79</v>
      </c>
      <c r="BK476" s="188">
        <f>ROUND(I476*H476,2)</f>
        <v>0</v>
      </c>
      <c r="BL476" s="20" t="s">
        <v>279</v>
      </c>
      <c r="BM476" s="187" t="s">
        <v>694</v>
      </c>
    </row>
    <row r="477" s="2" customFormat="1">
      <c r="A477" s="39"/>
      <c r="B477" s="40"/>
      <c r="C477" s="39"/>
      <c r="D477" s="189" t="s">
        <v>160</v>
      </c>
      <c r="E477" s="39"/>
      <c r="F477" s="190" t="s">
        <v>695</v>
      </c>
      <c r="G477" s="39"/>
      <c r="H477" s="39"/>
      <c r="I477" s="191"/>
      <c r="J477" s="39"/>
      <c r="K477" s="39"/>
      <c r="L477" s="40"/>
      <c r="M477" s="192"/>
      <c r="N477" s="193"/>
      <c r="O477" s="73"/>
      <c r="P477" s="73"/>
      <c r="Q477" s="73"/>
      <c r="R477" s="73"/>
      <c r="S477" s="73"/>
      <c r="T477" s="74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20" t="s">
        <v>160</v>
      </c>
      <c r="AU477" s="20" t="s">
        <v>81</v>
      </c>
    </row>
    <row r="478" s="13" customFormat="1">
      <c r="A478" s="13"/>
      <c r="B478" s="194"/>
      <c r="C478" s="13"/>
      <c r="D478" s="195" t="s">
        <v>162</v>
      </c>
      <c r="E478" s="13"/>
      <c r="F478" s="197" t="s">
        <v>696</v>
      </c>
      <c r="G478" s="13"/>
      <c r="H478" s="198">
        <v>2545.4000000000001</v>
      </c>
      <c r="I478" s="199"/>
      <c r="J478" s="13"/>
      <c r="K478" s="13"/>
      <c r="L478" s="194"/>
      <c r="M478" s="200"/>
      <c r="N478" s="201"/>
      <c r="O478" s="201"/>
      <c r="P478" s="201"/>
      <c r="Q478" s="201"/>
      <c r="R478" s="201"/>
      <c r="S478" s="201"/>
      <c r="T478" s="20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6" t="s">
        <v>162</v>
      </c>
      <c r="AU478" s="196" t="s">
        <v>81</v>
      </c>
      <c r="AV478" s="13" t="s">
        <v>81</v>
      </c>
      <c r="AW478" s="13" t="s">
        <v>4</v>
      </c>
      <c r="AX478" s="13" t="s">
        <v>79</v>
      </c>
      <c r="AY478" s="196" t="s">
        <v>152</v>
      </c>
    </row>
    <row r="479" s="2" customFormat="1" ht="24.15" customHeight="1">
      <c r="A479" s="39"/>
      <c r="B479" s="174"/>
      <c r="C479" s="175" t="s">
        <v>697</v>
      </c>
      <c r="D479" s="175" t="s">
        <v>154</v>
      </c>
      <c r="E479" s="176" t="s">
        <v>698</v>
      </c>
      <c r="F479" s="177" t="s">
        <v>699</v>
      </c>
      <c r="G479" s="178" t="s">
        <v>157</v>
      </c>
      <c r="H479" s="179">
        <v>4600</v>
      </c>
      <c r="I479" s="180"/>
      <c r="J479" s="181">
        <f>ROUND(I479*H479,2)</f>
        <v>0</v>
      </c>
      <c r="K479" s="182"/>
      <c r="L479" s="40"/>
      <c r="M479" s="183" t="s">
        <v>3</v>
      </c>
      <c r="N479" s="184" t="s">
        <v>43</v>
      </c>
      <c r="O479" s="73"/>
      <c r="P479" s="185">
        <f>O479*H479</f>
        <v>0</v>
      </c>
      <c r="Q479" s="185">
        <v>0</v>
      </c>
      <c r="R479" s="185">
        <f>Q479*H479</f>
        <v>0</v>
      </c>
      <c r="S479" s="185">
        <v>0.00012999999999999999</v>
      </c>
      <c r="T479" s="186">
        <f>S479*H479</f>
        <v>0.59799999999999998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187" t="s">
        <v>279</v>
      </c>
      <c r="AT479" s="187" t="s">
        <v>154</v>
      </c>
      <c r="AU479" s="187" t="s">
        <v>81</v>
      </c>
      <c r="AY479" s="20" t="s">
        <v>152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20" t="s">
        <v>79</v>
      </c>
      <c r="BK479" s="188">
        <f>ROUND(I479*H479,2)</f>
        <v>0</v>
      </c>
      <c r="BL479" s="20" t="s">
        <v>279</v>
      </c>
      <c r="BM479" s="187" t="s">
        <v>700</v>
      </c>
    </row>
    <row r="480" s="2" customFormat="1">
      <c r="A480" s="39"/>
      <c r="B480" s="40"/>
      <c r="C480" s="39"/>
      <c r="D480" s="189" t="s">
        <v>160</v>
      </c>
      <c r="E480" s="39"/>
      <c r="F480" s="190" t="s">
        <v>701</v>
      </c>
      <c r="G480" s="39"/>
      <c r="H480" s="39"/>
      <c r="I480" s="191"/>
      <c r="J480" s="39"/>
      <c r="K480" s="39"/>
      <c r="L480" s="40"/>
      <c r="M480" s="192"/>
      <c r="N480" s="193"/>
      <c r="O480" s="73"/>
      <c r="P480" s="73"/>
      <c r="Q480" s="73"/>
      <c r="R480" s="73"/>
      <c r="S480" s="73"/>
      <c r="T480" s="74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20" t="s">
        <v>160</v>
      </c>
      <c r="AU480" s="20" t="s">
        <v>81</v>
      </c>
    </row>
    <row r="481" s="13" customFormat="1">
      <c r="A481" s="13"/>
      <c r="B481" s="194"/>
      <c r="C481" s="13"/>
      <c r="D481" s="195" t="s">
        <v>162</v>
      </c>
      <c r="E481" s="196" t="s">
        <v>3</v>
      </c>
      <c r="F481" s="197" t="s">
        <v>507</v>
      </c>
      <c r="G481" s="13"/>
      <c r="H481" s="198">
        <v>2300</v>
      </c>
      <c r="I481" s="199"/>
      <c r="J481" s="13"/>
      <c r="K481" s="13"/>
      <c r="L481" s="194"/>
      <c r="M481" s="200"/>
      <c r="N481" s="201"/>
      <c r="O481" s="201"/>
      <c r="P481" s="201"/>
      <c r="Q481" s="201"/>
      <c r="R481" s="201"/>
      <c r="S481" s="201"/>
      <c r="T481" s="20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6" t="s">
        <v>162</v>
      </c>
      <c r="AU481" s="196" t="s">
        <v>81</v>
      </c>
      <c r="AV481" s="13" t="s">
        <v>81</v>
      </c>
      <c r="AW481" s="13" t="s">
        <v>33</v>
      </c>
      <c r="AX481" s="13" t="s">
        <v>72</v>
      </c>
      <c r="AY481" s="196" t="s">
        <v>152</v>
      </c>
    </row>
    <row r="482" s="13" customFormat="1">
      <c r="A482" s="13"/>
      <c r="B482" s="194"/>
      <c r="C482" s="13"/>
      <c r="D482" s="195" t="s">
        <v>162</v>
      </c>
      <c r="E482" s="196" t="s">
        <v>3</v>
      </c>
      <c r="F482" s="197" t="s">
        <v>702</v>
      </c>
      <c r="G482" s="13"/>
      <c r="H482" s="198">
        <v>2300</v>
      </c>
      <c r="I482" s="199"/>
      <c r="J482" s="13"/>
      <c r="K482" s="13"/>
      <c r="L482" s="194"/>
      <c r="M482" s="200"/>
      <c r="N482" s="201"/>
      <c r="O482" s="201"/>
      <c r="P482" s="201"/>
      <c r="Q482" s="201"/>
      <c r="R482" s="201"/>
      <c r="S482" s="201"/>
      <c r="T482" s="20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6" t="s">
        <v>162</v>
      </c>
      <c r="AU482" s="196" t="s">
        <v>81</v>
      </c>
      <c r="AV482" s="13" t="s">
        <v>81</v>
      </c>
      <c r="AW482" s="13" t="s">
        <v>33</v>
      </c>
      <c r="AX482" s="13" t="s">
        <v>72</v>
      </c>
      <c r="AY482" s="196" t="s">
        <v>152</v>
      </c>
    </row>
    <row r="483" s="15" customFormat="1">
      <c r="A483" s="15"/>
      <c r="B483" s="210"/>
      <c r="C483" s="15"/>
      <c r="D483" s="195" t="s">
        <v>162</v>
      </c>
      <c r="E483" s="211" t="s">
        <v>3</v>
      </c>
      <c r="F483" s="212" t="s">
        <v>242</v>
      </c>
      <c r="G483" s="15"/>
      <c r="H483" s="213">
        <v>4600</v>
      </c>
      <c r="I483" s="214"/>
      <c r="J483" s="15"/>
      <c r="K483" s="15"/>
      <c r="L483" s="210"/>
      <c r="M483" s="215"/>
      <c r="N483" s="216"/>
      <c r="O483" s="216"/>
      <c r="P483" s="216"/>
      <c r="Q483" s="216"/>
      <c r="R483" s="216"/>
      <c r="S483" s="216"/>
      <c r="T483" s="217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1" t="s">
        <v>162</v>
      </c>
      <c r="AU483" s="211" t="s">
        <v>81</v>
      </c>
      <c r="AV483" s="15" t="s">
        <v>158</v>
      </c>
      <c r="AW483" s="15" t="s">
        <v>33</v>
      </c>
      <c r="AX483" s="15" t="s">
        <v>79</v>
      </c>
      <c r="AY483" s="211" t="s">
        <v>152</v>
      </c>
    </row>
    <row r="484" s="2" customFormat="1" ht="16.5" customHeight="1">
      <c r="A484" s="39"/>
      <c r="B484" s="174"/>
      <c r="C484" s="175" t="s">
        <v>703</v>
      </c>
      <c r="D484" s="175" t="s">
        <v>154</v>
      </c>
      <c r="E484" s="176" t="s">
        <v>704</v>
      </c>
      <c r="F484" s="177" t="s">
        <v>705</v>
      </c>
      <c r="G484" s="178" t="s">
        <v>157</v>
      </c>
      <c r="H484" s="179">
        <v>2369</v>
      </c>
      <c r="I484" s="180"/>
      <c r="J484" s="181">
        <f>ROUND(I484*H484,2)</f>
        <v>0</v>
      </c>
      <c r="K484" s="182"/>
      <c r="L484" s="40"/>
      <c r="M484" s="183" t="s">
        <v>3</v>
      </c>
      <c r="N484" s="184" t="s">
        <v>43</v>
      </c>
      <c r="O484" s="73"/>
      <c r="P484" s="185">
        <f>O484*H484</f>
        <v>0</v>
      </c>
      <c r="Q484" s="185">
        <v>0</v>
      </c>
      <c r="R484" s="185">
        <f>Q484*H484</f>
        <v>0</v>
      </c>
      <c r="S484" s="185">
        <v>0</v>
      </c>
      <c r="T484" s="18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87" t="s">
        <v>279</v>
      </c>
      <c r="AT484" s="187" t="s">
        <v>154</v>
      </c>
      <c r="AU484" s="187" t="s">
        <v>81</v>
      </c>
      <c r="AY484" s="20" t="s">
        <v>152</v>
      </c>
      <c r="BE484" s="188">
        <f>IF(N484="základní",J484,0)</f>
        <v>0</v>
      </c>
      <c r="BF484" s="188">
        <f>IF(N484="snížená",J484,0)</f>
        <v>0</v>
      </c>
      <c r="BG484" s="188">
        <f>IF(N484="zákl. přenesená",J484,0)</f>
        <v>0</v>
      </c>
      <c r="BH484" s="188">
        <f>IF(N484="sníž. přenesená",J484,0)</f>
        <v>0</v>
      </c>
      <c r="BI484" s="188">
        <f>IF(N484="nulová",J484,0)</f>
        <v>0</v>
      </c>
      <c r="BJ484" s="20" t="s">
        <v>79</v>
      </c>
      <c r="BK484" s="188">
        <f>ROUND(I484*H484,2)</f>
        <v>0</v>
      </c>
      <c r="BL484" s="20" t="s">
        <v>279</v>
      </c>
      <c r="BM484" s="187" t="s">
        <v>706</v>
      </c>
    </row>
    <row r="485" s="2" customFormat="1">
      <c r="A485" s="39"/>
      <c r="B485" s="40"/>
      <c r="C485" s="39"/>
      <c r="D485" s="189" t="s">
        <v>160</v>
      </c>
      <c r="E485" s="39"/>
      <c r="F485" s="190" t="s">
        <v>707</v>
      </c>
      <c r="G485" s="39"/>
      <c r="H485" s="39"/>
      <c r="I485" s="191"/>
      <c r="J485" s="39"/>
      <c r="K485" s="39"/>
      <c r="L485" s="40"/>
      <c r="M485" s="192"/>
      <c r="N485" s="193"/>
      <c r="O485" s="73"/>
      <c r="P485" s="73"/>
      <c r="Q485" s="73"/>
      <c r="R485" s="73"/>
      <c r="S485" s="73"/>
      <c r="T485" s="7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20" t="s">
        <v>160</v>
      </c>
      <c r="AU485" s="20" t="s">
        <v>81</v>
      </c>
    </row>
    <row r="486" s="13" customFormat="1">
      <c r="A486" s="13"/>
      <c r="B486" s="194"/>
      <c r="C486" s="13"/>
      <c r="D486" s="195" t="s">
        <v>162</v>
      </c>
      <c r="E486" s="196" t="s">
        <v>3</v>
      </c>
      <c r="F486" s="197" t="s">
        <v>372</v>
      </c>
      <c r="G486" s="13"/>
      <c r="H486" s="198">
        <v>2300</v>
      </c>
      <c r="I486" s="199"/>
      <c r="J486" s="13"/>
      <c r="K486" s="13"/>
      <c r="L486" s="194"/>
      <c r="M486" s="200"/>
      <c r="N486" s="201"/>
      <c r="O486" s="201"/>
      <c r="P486" s="201"/>
      <c r="Q486" s="201"/>
      <c r="R486" s="201"/>
      <c r="S486" s="201"/>
      <c r="T486" s="20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6" t="s">
        <v>162</v>
      </c>
      <c r="AU486" s="196" t="s">
        <v>81</v>
      </c>
      <c r="AV486" s="13" t="s">
        <v>81</v>
      </c>
      <c r="AW486" s="13" t="s">
        <v>33</v>
      </c>
      <c r="AX486" s="13" t="s">
        <v>72</v>
      </c>
      <c r="AY486" s="196" t="s">
        <v>152</v>
      </c>
    </row>
    <row r="487" s="13" customFormat="1">
      <c r="A487" s="13"/>
      <c r="B487" s="194"/>
      <c r="C487" s="13"/>
      <c r="D487" s="195" t="s">
        <v>162</v>
      </c>
      <c r="E487" s="196" t="s">
        <v>3</v>
      </c>
      <c r="F487" s="197" t="s">
        <v>559</v>
      </c>
      <c r="G487" s="13"/>
      <c r="H487" s="198">
        <v>69</v>
      </c>
      <c r="I487" s="199"/>
      <c r="J487" s="13"/>
      <c r="K487" s="13"/>
      <c r="L487" s="194"/>
      <c r="M487" s="200"/>
      <c r="N487" s="201"/>
      <c r="O487" s="201"/>
      <c r="P487" s="201"/>
      <c r="Q487" s="201"/>
      <c r="R487" s="201"/>
      <c r="S487" s="201"/>
      <c r="T487" s="20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6" t="s">
        <v>162</v>
      </c>
      <c r="AU487" s="196" t="s">
        <v>81</v>
      </c>
      <c r="AV487" s="13" t="s">
        <v>81</v>
      </c>
      <c r="AW487" s="13" t="s">
        <v>33</v>
      </c>
      <c r="AX487" s="13" t="s">
        <v>72</v>
      </c>
      <c r="AY487" s="196" t="s">
        <v>152</v>
      </c>
    </row>
    <row r="488" s="15" customFormat="1">
      <c r="A488" s="15"/>
      <c r="B488" s="210"/>
      <c r="C488" s="15"/>
      <c r="D488" s="195" t="s">
        <v>162</v>
      </c>
      <c r="E488" s="211" t="s">
        <v>3</v>
      </c>
      <c r="F488" s="212" t="s">
        <v>242</v>
      </c>
      <c r="G488" s="15"/>
      <c r="H488" s="213">
        <v>2369</v>
      </c>
      <c r="I488" s="214"/>
      <c r="J488" s="15"/>
      <c r="K488" s="15"/>
      <c r="L488" s="210"/>
      <c r="M488" s="215"/>
      <c r="N488" s="216"/>
      <c r="O488" s="216"/>
      <c r="P488" s="216"/>
      <c r="Q488" s="216"/>
      <c r="R488" s="216"/>
      <c r="S488" s="216"/>
      <c r="T488" s="21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1" t="s">
        <v>162</v>
      </c>
      <c r="AU488" s="211" t="s">
        <v>81</v>
      </c>
      <c r="AV488" s="15" t="s">
        <v>158</v>
      </c>
      <c r="AW488" s="15" t="s">
        <v>33</v>
      </c>
      <c r="AX488" s="15" t="s">
        <v>79</v>
      </c>
      <c r="AY488" s="211" t="s">
        <v>152</v>
      </c>
    </row>
    <row r="489" s="2" customFormat="1" ht="44.25" customHeight="1">
      <c r="A489" s="39"/>
      <c r="B489" s="174"/>
      <c r="C489" s="227" t="s">
        <v>708</v>
      </c>
      <c r="D489" s="227" t="s">
        <v>379</v>
      </c>
      <c r="E489" s="228" t="s">
        <v>709</v>
      </c>
      <c r="F489" s="229" t="s">
        <v>710</v>
      </c>
      <c r="G489" s="230" t="s">
        <v>157</v>
      </c>
      <c r="H489" s="231">
        <v>2605.9000000000001</v>
      </c>
      <c r="I489" s="232"/>
      <c r="J489" s="233">
        <f>ROUND(I489*H489,2)</f>
        <v>0</v>
      </c>
      <c r="K489" s="234"/>
      <c r="L489" s="235"/>
      <c r="M489" s="236" t="s">
        <v>3</v>
      </c>
      <c r="N489" s="237" t="s">
        <v>43</v>
      </c>
      <c r="O489" s="73"/>
      <c r="P489" s="185">
        <f>O489*H489</f>
        <v>0</v>
      </c>
      <c r="Q489" s="185">
        <v>0.00040000000000000002</v>
      </c>
      <c r="R489" s="185">
        <f>Q489*H489</f>
        <v>1.0423600000000002</v>
      </c>
      <c r="S489" s="185">
        <v>0</v>
      </c>
      <c r="T489" s="186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187" t="s">
        <v>382</v>
      </c>
      <c r="AT489" s="187" t="s">
        <v>379</v>
      </c>
      <c r="AU489" s="187" t="s">
        <v>81</v>
      </c>
      <c r="AY489" s="20" t="s">
        <v>152</v>
      </c>
      <c r="BE489" s="188">
        <f>IF(N489="základní",J489,0)</f>
        <v>0</v>
      </c>
      <c r="BF489" s="188">
        <f>IF(N489="snížená",J489,0)</f>
        <v>0</v>
      </c>
      <c r="BG489" s="188">
        <f>IF(N489="zákl. přenesená",J489,0)</f>
        <v>0</v>
      </c>
      <c r="BH489" s="188">
        <f>IF(N489="sníž. přenesená",J489,0)</f>
        <v>0</v>
      </c>
      <c r="BI489" s="188">
        <f>IF(N489="nulová",J489,0)</f>
        <v>0</v>
      </c>
      <c r="BJ489" s="20" t="s">
        <v>79</v>
      </c>
      <c r="BK489" s="188">
        <f>ROUND(I489*H489,2)</f>
        <v>0</v>
      </c>
      <c r="BL489" s="20" t="s">
        <v>279</v>
      </c>
      <c r="BM489" s="187" t="s">
        <v>711</v>
      </c>
    </row>
    <row r="490" s="2" customFormat="1">
      <c r="A490" s="39"/>
      <c r="B490" s="40"/>
      <c r="C490" s="39"/>
      <c r="D490" s="189" t="s">
        <v>160</v>
      </c>
      <c r="E490" s="39"/>
      <c r="F490" s="190" t="s">
        <v>712</v>
      </c>
      <c r="G490" s="39"/>
      <c r="H490" s="39"/>
      <c r="I490" s="191"/>
      <c r="J490" s="39"/>
      <c r="K490" s="39"/>
      <c r="L490" s="40"/>
      <c r="M490" s="192"/>
      <c r="N490" s="193"/>
      <c r="O490" s="73"/>
      <c r="P490" s="73"/>
      <c r="Q490" s="73"/>
      <c r="R490" s="73"/>
      <c r="S490" s="73"/>
      <c r="T490" s="74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20" t="s">
        <v>160</v>
      </c>
      <c r="AU490" s="20" t="s">
        <v>81</v>
      </c>
    </row>
    <row r="491" s="13" customFormat="1">
      <c r="A491" s="13"/>
      <c r="B491" s="194"/>
      <c r="C491" s="13"/>
      <c r="D491" s="195" t="s">
        <v>162</v>
      </c>
      <c r="E491" s="13"/>
      <c r="F491" s="197" t="s">
        <v>713</v>
      </c>
      <c r="G491" s="13"/>
      <c r="H491" s="198">
        <v>2605.9000000000001</v>
      </c>
      <c r="I491" s="199"/>
      <c r="J491" s="13"/>
      <c r="K491" s="13"/>
      <c r="L491" s="194"/>
      <c r="M491" s="200"/>
      <c r="N491" s="201"/>
      <c r="O491" s="201"/>
      <c r="P491" s="201"/>
      <c r="Q491" s="201"/>
      <c r="R491" s="201"/>
      <c r="S491" s="201"/>
      <c r="T491" s="20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6" t="s">
        <v>162</v>
      </c>
      <c r="AU491" s="196" t="s">
        <v>81</v>
      </c>
      <c r="AV491" s="13" t="s">
        <v>81</v>
      </c>
      <c r="AW491" s="13" t="s">
        <v>4</v>
      </c>
      <c r="AX491" s="13" t="s">
        <v>79</v>
      </c>
      <c r="AY491" s="196" t="s">
        <v>152</v>
      </c>
    </row>
    <row r="492" s="2" customFormat="1" ht="49.05" customHeight="1">
      <c r="A492" s="39"/>
      <c r="B492" s="174"/>
      <c r="C492" s="175" t="s">
        <v>714</v>
      </c>
      <c r="D492" s="175" t="s">
        <v>154</v>
      </c>
      <c r="E492" s="176" t="s">
        <v>715</v>
      </c>
      <c r="F492" s="177" t="s">
        <v>716</v>
      </c>
      <c r="G492" s="178" t="s">
        <v>329</v>
      </c>
      <c r="H492" s="179">
        <v>2.0609999999999999</v>
      </c>
      <c r="I492" s="180"/>
      <c r="J492" s="181">
        <f>ROUND(I492*H492,2)</f>
        <v>0</v>
      </c>
      <c r="K492" s="182"/>
      <c r="L492" s="40"/>
      <c r="M492" s="183" t="s">
        <v>3</v>
      </c>
      <c r="N492" s="184" t="s">
        <v>43</v>
      </c>
      <c r="O492" s="73"/>
      <c r="P492" s="185">
        <f>O492*H492</f>
        <v>0</v>
      </c>
      <c r="Q492" s="185">
        <v>0</v>
      </c>
      <c r="R492" s="185">
        <f>Q492*H492</f>
        <v>0</v>
      </c>
      <c r="S492" s="185">
        <v>0</v>
      </c>
      <c r="T492" s="186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187" t="s">
        <v>279</v>
      </c>
      <c r="AT492" s="187" t="s">
        <v>154</v>
      </c>
      <c r="AU492" s="187" t="s">
        <v>81</v>
      </c>
      <c r="AY492" s="20" t="s">
        <v>152</v>
      </c>
      <c r="BE492" s="188">
        <f>IF(N492="základní",J492,0)</f>
        <v>0</v>
      </c>
      <c r="BF492" s="188">
        <f>IF(N492="snížená",J492,0)</f>
        <v>0</v>
      </c>
      <c r="BG492" s="188">
        <f>IF(N492="zákl. přenesená",J492,0)</f>
        <v>0</v>
      </c>
      <c r="BH492" s="188">
        <f>IF(N492="sníž. přenesená",J492,0)</f>
        <v>0</v>
      </c>
      <c r="BI492" s="188">
        <f>IF(N492="nulová",J492,0)</f>
        <v>0</v>
      </c>
      <c r="BJ492" s="20" t="s">
        <v>79</v>
      </c>
      <c r="BK492" s="188">
        <f>ROUND(I492*H492,2)</f>
        <v>0</v>
      </c>
      <c r="BL492" s="20" t="s">
        <v>279</v>
      </c>
      <c r="BM492" s="187" t="s">
        <v>717</v>
      </c>
    </row>
    <row r="493" s="2" customFormat="1">
      <c r="A493" s="39"/>
      <c r="B493" s="40"/>
      <c r="C493" s="39"/>
      <c r="D493" s="189" t="s">
        <v>160</v>
      </c>
      <c r="E493" s="39"/>
      <c r="F493" s="190" t="s">
        <v>718</v>
      </c>
      <c r="G493" s="39"/>
      <c r="H493" s="39"/>
      <c r="I493" s="191"/>
      <c r="J493" s="39"/>
      <c r="K493" s="39"/>
      <c r="L493" s="40"/>
      <c r="M493" s="192"/>
      <c r="N493" s="193"/>
      <c r="O493" s="73"/>
      <c r="P493" s="73"/>
      <c r="Q493" s="73"/>
      <c r="R493" s="73"/>
      <c r="S493" s="73"/>
      <c r="T493" s="74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20" t="s">
        <v>160</v>
      </c>
      <c r="AU493" s="20" t="s">
        <v>81</v>
      </c>
    </row>
    <row r="494" s="12" customFormat="1" ht="22.8" customHeight="1">
      <c r="A494" s="12"/>
      <c r="B494" s="161"/>
      <c r="C494" s="12"/>
      <c r="D494" s="162" t="s">
        <v>71</v>
      </c>
      <c r="E494" s="172" t="s">
        <v>719</v>
      </c>
      <c r="F494" s="172" t="s">
        <v>720</v>
      </c>
      <c r="G494" s="12"/>
      <c r="H494" s="12"/>
      <c r="I494" s="164"/>
      <c r="J494" s="173">
        <f>BK494</f>
        <v>0</v>
      </c>
      <c r="K494" s="12"/>
      <c r="L494" s="161"/>
      <c r="M494" s="166"/>
      <c r="N494" s="167"/>
      <c r="O494" s="167"/>
      <c r="P494" s="168">
        <f>SUM(P495:P539)</f>
        <v>0</v>
      </c>
      <c r="Q494" s="167"/>
      <c r="R494" s="168">
        <f>SUM(R495:R539)</f>
        <v>4.4813999999999998</v>
      </c>
      <c r="S494" s="167"/>
      <c r="T494" s="169">
        <f>SUM(T495:T539)</f>
        <v>3.9000000000000004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62" t="s">
        <v>81</v>
      </c>
      <c r="AT494" s="170" t="s">
        <v>71</v>
      </c>
      <c r="AU494" s="170" t="s">
        <v>79</v>
      </c>
      <c r="AY494" s="162" t="s">
        <v>152</v>
      </c>
      <c r="BK494" s="171">
        <f>SUM(BK495:BK539)</f>
        <v>0</v>
      </c>
    </row>
    <row r="495" s="2" customFormat="1" ht="24.15" customHeight="1">
      <c r="A495" s="39"/>
      <c r="B495" s="174"/>
      <c r="C495" s="175" t="s">
        <v>721</v>
      </c>
      <c r="D495" s="175" t="s">
        <v>154</v>
      </c>
      <c r="E495" s="176" t="s">
        <v>722</v>
      </c>
      <c r="F495" s="177" t="s">
        <v>723</v>
      </c>
      <c r="G495" s="178" t="s">
        <v>364</v>
      </c>
      <c r="H495" s="179">
        <v>1</v>
      </c>
      <c r="I495" s="180"/>
      <c r="J495" s="181">
        <f>ROUND(I495*H495,2)</f>
        <v>0</v>
      </c>
      <c r="K495" s="182"/>
      <c r="L495" s="40"/>
      <c r="M495" s="183" t="s">
        <v>3</v>
      </c>
      <c r="N495" s="184" t="s">
        <v>43</v>
      </c>
      <c r="O495" s="73"/>
      <c r="P495" s="185">
        <f>O495*H495</f>
        <v>0</v>
      </c>
      <c r="Q495" s="185">
        <v>0</v>
      </c>
      <c r="R495" s="185">
        <f>Q495*H495</f>
        <v>0</v>
      </c>
      <c r="S495" s="185">
        <v>0.050000000000000003</v>
      </c>
      <c r="T495" s="186">
        <f>S495*H495</f>
        <v>0.050000000000000003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187" t="s">
        <v>279</v>
      </c>
      <c r="AT495" s="187" t="s">
        <v>154</v>
      </c>
      <c r="AU495" s="187" t="s">
        <v>81</v>
      </c>
      <c r="AY495" s="20" t="s">
        <v>152</v>
      </c>
      <c r="BE495" s="188">
        <f>IF(N495="základní",J495,0)</f>
        <v>0</v>
      </c>
      <c r="BF495" s="188">
        <f>IF(N495="snížená",J495,0)</f>
        <v>0</v>
      </c>
      <c r="BG495" s="188">
        <f>IF(N495="zákl. přenesená",J495,0)</f>
        <v>0</v>
      </c>
      <c r="BH495" s="188">
        <f>IF(N495="sníž. přenesená",J495,0)</f>
        <v>0</v>
      </c>
      <c r="BI495" s="188">
        <f>IF(N495="nulová",J495,0)</f>
        <v>0</v>
      </c>
      <c r="BJ495" s="20" t="s">
        <v>79</v>
      </c>
      <c r="BK495" s="188">
        <f>ROUND(I495*H495,2)</f>
        <v>0</v>
      </c>
      <c r="BL495" s="20" t="s">
        <v>279</v>
      </c>
      <c r="BM495" s="187" t="s">
        <v>724</v>
      </c>
    </row>
    <row r="496" s="2" customFormat="1">
      <c r="A496" s="39"/>
      <c r="B496" s="40"/>
      <c r="C496" s="39"/>
      <c r="D496" s="189" t="s">
        <v>160</v>
      </c>
      <c r="E496" s="39"/>
      <c r="F496" s="190" t="s">
        <v>725</v>
      </c>
      <c r="G496" s="39"/>
      <c r="H496" s="39"/>
      <c r="I496" s="191"/>
      <c r="J496" s="39"/>
      <c r="K496" s="39"/>
      <c r="L496" s="40"/>
      <c r="M496" s="192"/>
      <c r="N496" s="193"/>
      <c r="O496" s="73"/>
      <c r="P496" s="73"/>
      <c r="Q496" s="73"/>
      <c r="R496" s="73"/>
      <c r="S496" s="73"/>
      <c r="T496" s="74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20" t="s">
        <v>160</v>
      </c>
      <c r="AU496" s="20" t="s">
        <v>81</v>
      </c>
    </row>
    <row r="497" s="13" customFormat="1">
      <c r="A497" s="13"/>
      <c r="B497" s="194"/>
      <c r="C497" s="13"/>
      <c r="D497" s="195" t="s">
        <v>162</v>
      </c>
      <c r="E497" s="196" t="s">
        <v>3</v>
      </c>
      <c r="F497" s="197" t="s">
        <v>726</v>
      </c>
      <c r="G497" s="13"/>
      <c r="H497" s="198">
        <v>1</v>
      </c>
      <c r="I497" s="199"/>
      <c r="J497" s="13"/>
      <c r="K497" s="13"/>
      <c r="L497" s="194"/>
      <c r="M497" s="200"/>
      <c r="N497" s="201"/>
      <c r="O497" s="201"/>
      <c r="P497" s="201"/>
      <c r="Q497" s="201"/>
      <c r="R497" s="201"/>
      <c r="S497" s="201"/>
      <c r="T497" s="20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6" t="s">
        <v>162</v>
      </c>
      <c r="AU497" s="196" t="s">
        <v>81</v>
      </c>
      <c r="AV497" s="13" t="s">
        <v>81</v>
      </c>
      <c r="AW497" s="13" t="s">
        <v>33</v>
      </c>
      <c r="AX497" s="13" t="s">
        <v>79</v>
      </c>
      <c r="AY497" s="196" t="s">
        <v>152</v>
      </c>
    </row>
    <row r="498" s="2" customFormat="1" ht="16.5" customHeight="1">
      <c r="A498" s="39"/>
      <c r="B498" s="174"/>
      <c r="C498" s="175" t="s">
        <v>727</v>
      </c>
      <c r="D498" s="175" t="s">
        <v>154</v>
      </c>
      <c r="E498" s="176" t="s">
        <v>728</v>
      </c>
      <c r="F498" s="177" t="s">
        <v>729</v>
      </c>
      <c r="G498" s="178" t="s">
        <v>247</v>
      </c>
      <c r="H498" s="179">
        <v>110</v>
      </c>
      <c r="I498" s="180"/>
      <c r="J498" s="181">
        <f>ROUND(I498*H498,2)</f>
        <v>0</v>
      </c>
      <c r="K498" s="182"/>
      <c r="L498" s="40"/>
      <c r="M498" s="183" t="s">
        <v>3</v>
      </c>
      <c r="N498" s="184" t="s">
        <v>43</v>
      </c>
      <c r="O498" s="73"/>
      <c r="P498" s="185">
        <f>O498*H498</f>
        <v>0</v>
      </c>
      <c r="Q498" s="185">
        <v>0</v>
      </c>
      <c r="R498" s="185">
        <f>Q498*H498</f>
        <v>0</v>
      </c>
      <c r="S498" s="185">
        <v>0</v>
      </c>
      <c r="T498" s="18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187" t="s">
        <v>279</v>
      </c>
      <c r="AT498" s="187" t="s">
        <v>154</v>
      </c>
      <c r="AU498" s="187" t="s">
        <v>81</v>
      </c>
      <c r="AY498" s="20" t="s">
        <v>152</v>
      </c>
      <c r="BE498" s="188">
        <f>IF(N498="základní",J498,0)</f>
        <v>0</v>
      </c>
      <c r="BF498" s="188">
        <f>IF(N498="snížená",J498,0)</f>
        <v>0</v>
      </c>
      <c r="BG498" s="188">
        <f>IF(N498="zákl. přenesená",J498,0)</f>
        <v>0</v>
      </c>
      <c r="BH498" s="188">
        <f>IF(N498="sníž. přenesená",J498,0)</f>
        <v>0</v>
      </c>
      <c r="BI498" s="188">
        <f>IF(N498="nulová",J498,0)</f>
        <v>0</v>
      </c>
      <c r="BJ498" s="20" t="s">
        <v>79</v>
      </c>
      <c r="BK498" s="188">
        <f>ROUND(I498*H498,2)</f>
        <v>0</v>
      </c>
      <c r="BL498" s="20" t="s">
        <v>279</v>
      </c>
      <c r="BM498" s="187" t="s">
        <v>730</v>
      </c>
    </row>
    <row r="499" s="2" customFormat="1">
      <c r="A499" s="39"/>
      <c r="B499" s="40"/>
      <c r="C499" s="39"/>
      <c r="D499" s="189" t="s">
        <v>160</v>
      </c>
      <c r="E499" s="39"/>
      <c r="F499" s="190" t="s">
        <v>731</v>
      </c>
      <c r="G499" s="39"/>
      <c r="H499" s="39"/>
      <c r="I499" s="191"/>
      <c r="J499" s="39"/>
      <c r="K499" s="39"/>
      <c r="L499" s="40"/>
      <c r="M499" s="192"/>
      <c r="N499" s="193"/>
      <c r="O499" s="73"/>
      <c r="P499" s="73"/>
      <c r="Q499" s="73"/>
      <c r="R499" s="73"/>
      <c r="S499" s="73"/>
      <c r="T499" s="74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20" t="s">
        <v>160</v>
      </c>
      <c r="AU499" s="20" t="s">
        <v>81</v>
      </c>
    </row>
    <row r="500" s="13" customFormat="1">
      <c r="A500" s="13"/>
      <c r="B500" s="194"/>
      <c r="C500" s="13"/>
      <c r="D500" s="195" t="s">
        <v>162</v>
      </c>
      <c r="E500" s="196" t="s">
        <v>3</v>
      </c>
      <c r="F500" s="197" t="s">
        <v>732</v>
      </c>
      <c r="G500" s="13"/>
      <c r="H500" s="198">
        <v>110</v>
      </c>
      <c r="I500" s="199"/>
      <c r="J500" s="13"/>
      <c r="K500" s="13"/>
      <c r="L500" s="194"/>
      <c r="M500" s="200"/>
      <c r="N500" s="201"/>
      <c r="O500" s="201"/>
      <c r="P500" s="201"/>
      <c r="Q500" s="201"/>
      <c r="R500" s="201"/>
      <c r="S500" s="201"/>
      <c r="T500" s="20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96" t="s">
        <v>162</v>
      </c>
      <c r="AU500" s="196" t="s">
        <v>81</v>
      </c>
      <c r="AV500" s="13" t="s">
        <v>81</v>
      </c>
      <c r="AW500" s="13" t="s">
        <v>33</v>
      </c>
      <c r="AX500" s="13" t="s">
        <v>79</v>
      </c>
      <c r="AY500" s="196" t="s">
        <v>152</v>
      </c>
    </row>
    <row r="501" s="2" customFormat="1" ht="16.5" customHeight="1">
      <c r="A501" s="39"/>
      <c r="B501" s="174"/>
      <c r="C501" s="227" t="s">
        <v>733</v>
      </c>
      <c r="D501" s="227" t="s">
        <v>379</v>
      </c>
      <c r="E501" s="228" t="s">
        <v>734</v>
      </c>
      <c r="F501" s="229" t="s">
        <v>735</v>
      </c>
      <c r="G501" s="230" t="s">
        <v>329</v>
      </c>
      <c r="H501" s="231">
        <v>2.165</v>
      </c>
      <c r="I501" s="232"/>
      <c r="J501" s="233">
        <f>ROUND(I501*H501,2)</f>
        <v>0</v>
      </c>
      <c r="K501" s="234"/>
      <c r="L501" s="235"/>
      <c r="M501" s="236" t="s">
        <v>3</v>
      </c>
      <c r="N501" s="237" t="s">
        <v>43</v>
      </c>
      <c r="O501" s="73"/>
      <c r="P501" s="185">
        <f>O501*H501</f>
        <v>0</v>
      </c>
      <c r="Q501" s="185">
        <v>1</v>
      </c>
      <c r="R501" s="185">
        <f>Q501*H501</f>
        <v>2.165</v>
      </c>
      <c r="S501" s="185">
        <v>0</v>
      </c>
      <c r="T501" s="18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187" t="s">
        <v>382</v>
      </c>
      <c r="AT501" s="187" t="s">
        <v>379</v>
      </c>
      <c r="AU501" s="187" t="s">
        <v>81</v>
      </c>
      <c r="AY501" s="20" t="s">
        <v>152</v>
      </c>
      <c r="BE501" s="188">
        <f>IF(N501="základní",J501,0)</f>
        <v>0</v>
      </c>
      <c r="BF501" s="188">
        <f>IF(N501="snížená",J501,0)</f>
        <v>0</v>
      </c>
      <c r="BG501" s="188">
        <f>IF(N501="zákl. přenesená",J501,0)</f>
        <v>0</v>
      </c>
      <c r="BH501" s="188">
        <f>IF(N501="sníž. přenesená",J501,0)</f>
        <v>0</v>
      </c>
      <c r="BI501" s="188">
        <f>IF(N501="nulová",J501,0)</f>
        <v>0</v>
      </c>
      <c r="BJ501" s="20" t="s">
        <v>79</v>
      </c>
      <c r="BK501" s="188">
        <f>ROUND(I501*H501,2)</f>
        <v>0</v>
      </c>
      <c r="BL501" s="20" t="s">
        <v>279</v>
      </c>
      <c r="BM501" s="187" t="s">
        <v>736</v>
      </c>
    </row>
    <row r="502" s="2" customFormat="1">
      <c r="A502" s="39"/>
      <c r="B502" s="40"/>
      <c r="C502" s="39"/>
      <c r="D502" s="189" t="s">
        <v>160</v>
      </c>
      <c r="E502" s="39"/>
      <c r="F502" s="190" t="s">
        <v>737</v>
      </c>
      <c r="G502" s="39"/>
      <c r="H502" s="39"/>
      <c r="I502" s="191"/>
      <c r="J502" s="39"/>
      <c r="K502" s="39"/>
      <c r="L502" s="40"/>
      <c r="M502" s="192"/>
      <c r="N502" s="193"/>
      <c r="O502" s="73"/>
      <c r="P502" s="73"/>
      <c r="Q502" s="73"/>
      <c r="R502" s="73"/>
      <c r="S502" s="73"/>
      <c r="T502" s="74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20" t="s">
        <v>160</v>
      </c>
      <c r="AU502" s="20" t="s">
        <v>81</v>
      </c>
    </row>
    <row r="503" s="14" customFormat="1">
      <c r="A503" s="14"/>
      <c r="B503" s="203"/>
      <c r="C503" s="14"/>
      <c r="D503" s="195" t="s">
        <v>162</v>
      </c>
      <c r="E503" s="204" t="s">
        <v>3</v>
      </c>
      <c r="F503" s="205" t="s">
        <v>738</v>
      </c>
      <c r="G503" s="14"/>
      <c r="H503" s="204" t="s">
        <v>3</v>
      </c>
      <c r="I503" s="206"/>
      <c r="J503" s="14"/>
      <c r="K503" s="14"/>
      <c r="L503" s="203"/>
      <c r="M503" s="207"/>
      <c r="N503" s="208"/>
      <c r="O503" s="208"/>
      <c r="P503" s="208"/>
      <c r="Q503" s="208"/>
      <c r="R503" s="208"/>
      <c r="S503" s="208"/>
      <c r="T503" s="20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4" t="s">
        <v>162</v>
      </c>
      <c r="AU503" s="204" t="s">
        <v>81</v>
      </c>
      <c r="AV503" s="14" t="s">
        <v>79</v>
      </c>
      <c r="AW503" s="14" t="s">
        <v>33</v>
      </c>
      <c r="AX503" s="14" t="s">
        <v>72</v>
      </c>
      <c r="AY503" s="204" t="s">
        <v>152</v>
      </c>
    </row>
    <row r="504" s="13" customFormat="1">
      <c r="A504" s="13"/>
      <c r="B504" s="194"/>
      <c r="C504" s="13"/>
      <c r="D504" s="195" t="s">
        <v>162</v>
      </c>
      <c r="E504" s="196" t="s">
        <v>3</v>
      </c>
      <c r="F504" s="197" t="s">
        <v>739</v>
      </c>
      <c r="G504" s="13"/>
      <c r="H504" s="198">
        <v>1.5680000000000001</v>
      </c>
      <c r="I504" s="199"/>
      <c r="J504" s="13"/>
      <c r="K504" s="13"/>
      <c r="L504" s="194"/>
      <c r="M504" s="200"/>
      <c r="N504" s="201"/>
      <c r="O504" s="201"/>
      <c r="P504" s="201"/>
      <c r="Q504" s="201"/>
      <c r="R504" s="201"/>
      <c r="S504" s="201"/>
      <c r="T504" s="20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6" t="s">
        <v>162</v>
      </c>
      <c r="AU504" s="196" t="s">
        <v>81</v>
      </c>
      <c r="AV504" s="13" t="s">
        <v>81</v>
      </c>
      <c r="AW504" s="13" t="s">
        <v>33</v>
      </c>
      <c r="AX504" s="13" t="s">
        <v>72</v>
      </c>
      <c r="AY504" s="196" t="s">
        <v>152</v>
      </c>
    </row>
    <row r="505" s="13" customFormat="1">
      <c r="A505" s="13"/>
      <c r="B505" s="194"/>
      <c r="C505" s="13"/>
      <c r="D505" s="195" t="s">
        <v>162</v>
      </c>
      <c r="E505" s="196" t="s">
        <v>3</v>
      </c>
      <c r="F505" s="197" t="s">
        <v>740</v>
      </c>
      <c r="G505" s="13"/>
      <c r="H505" s="198">
        <v>0.314</v>
      </c>
      <c r="I505" s="199"/>
      <c r="J505" s="13"/>
      <c r="K505" s="13"/>
      <c r="L505" s="194"/>
      <c r="M505" s="200"/>
      <c r="N505" s="201"/>
      <c r="O505" s="201"/>
      <c r="P505" s="201"/>
      <c r="Q505" s="201"/>
      <c r="R505" s="201"/>
      <c r="S505" s="201"/>
      <c r="T505" s="20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6" t="s">
        <v>162</v>
      </c>
      <c r="AU505" s="196" t="s">
        <v>81</v>
      </c>
      <c r="AV505" s="13" t="s">
        <v>81</v>
      </c>
      <c r="AW505" s="13" t="s">
        <v>33</v>
      </c>
      <c r="AX505" s="13" t="s">
        <v>72</v>
      </c>
      <c r="AY505" s="196" t="s">
        <v>152</v>
      </c>
    </row>
    <row r="506" s="13" customFormat="1">
      <c r="A506" s="13"/>
      <c r="B506" s="194"/>
      <c r="C506" s="13"/>
      <c r="D506" s="195" t="s">
        <v>162</v>
      </c>
      <c r="E506" s="196" t="s">
        <v>3</v>
      </c>
      <c r="F506" s="197" t="s">
        <v>741</v>
      </c>
      <c r="G506" s="13"/>
      <c r="H506" s="198">
        <v>0.22</v>
      </c>
      <c r="I506" s="199"/>
      <c r="J506" s="13"/>
      <c r="K506" s="13"/>
      <c r="L506" s="194"/>
      <c r="M506" s="200"/>
      <c r="N506" s="201"/>
      <c r="O506" s="201"/>
      <c r="P506" s="201"/>
      <c r="Q506" s="201"/>
      <c r="R506" s="201"/>
      <c r="S506" s="201"/>
      <c r="T506" s="20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6" t="s">
        <v>162</v>
      </c>
      <c r="AU506" s="196" t="s">
        <v>81</v>
      </c>
      <c r="AV506" s="13" t="s">
        <v>81</v>
      </c>
      <c r="AW506" s="13" t="s">
        <v>33</v>
      </c>
      <c r="AX506" s="13" t="s">
        <v>72</v>
      </c>
      <c r="AY506" s="196" t="s">
        <v>152</v>
      </c>
    </row>
    <row r="507" s="15" customFormat="1">
      <c r="A507" s="15"/>
      <c r="B507" s="210"/>
      <c r="C507" s="15"/>
      <c r="D507" s="195" t="s">
        <v>162</v>
      </c>
      <c r="E507" s="211" t="s">
        <v>3</v>
      </c>
      <c r="F507" s="212" t="s">
        <v>242</v>
      </c>
      <c r="G507" s="15"/>
      <c r="H507" s="213">
        <v>2.1019999999999999</v>
      </c>
      <c r="I507" s="214"/>
      <c r="J507" s="15"/>
      <c r="K507" s="15"/>
      <c r="L507" s="210"/>
      <c r="M507" s="215"/>
      <c r="N507" s="216"/>
      <c r="O507" s="216"/>
      <c r="P507" s="216"/>
      <c r="Q507" s="216"/>
      <c r="R507" s="216"/>
      <c r="S507" s="216"/>
      <c r="T507" s="21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11" t="s">
        <v>162</v>
      </c>
      <c r="AU507" s="211" t="s">
        <v>81</v>
      </c>
      <c r="AV507" s="15" t="s">
        <v>158</v>
      </c>
      <c r="AW507" s="15" t="s">
        <v>33</v>
      </c>
      <c r="AX507" s="15" t="s">
        <v>79</v>
      </c>
      <c r="AY507" s="211" t="s">
        <v>152</v>
      </c>
    </row>
    <row r="508" s="13" customFormat="1">
      <c r="A508" s="13"/>
      <c r="B508" s="194"/>
      <c r="C508" s="13"/>
      <c r="D508" s="195" t="s">
        <v>162</v>
      </c>
      <c r="E508" s="13"/>
      <c r="F508" s="197" t="s">
        <v>742</v>
      </c>
      <c r="G508" s="13"/>
      <c r="H508" s="198">
        <v>2.165</v>
      </c>
      <c r="I508" s="199"/>
      <c r="J508" s="13"/>
      <c r="K508" s="13"/>
      <c r="L508" s="194"/>
      <c r="M508" s="200"/>
      <c r="N508" s="201"/>
      <c r="O508" s="201"/>
      <c r="P508" s="201"/>
      <c r="Q508" s="201"/>
      <c r="R508" s="201"/>
      <c r="S508" s="201"/>
      <c r="T508" s="20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6" t="s">
        <v>162</v>
      </c>
      <c r="AU508" s="196" t="s">
        <v>81</v>
      </c>
      <c r="AV508" s="13" t="s">
        <v>81</v>
      </c>
      <c r="AW508" s="13" t="s">
        <v>4</v>
      </c>
      <c r="AX508" s="13" t="s">
        <v>79</v>
      </c>
      <c r="AY508" s="196" t="s">
        <v>152</v>
      </c>
    </row>
    <row r="509" s="2" customFormat="1" ht="16.5" customHeight="1">
      <c r="A509" s="39"/>
      <c r="B509" s="174"/>
      <c r="C509" s="227" t="s">
        <v>743</v>
      </c>
      <c r="D509" s="227" t="s">
        <v>379</v>
      </c>
      <c r="E509" s="228" t="s">
        <v>744</v>
      </c>
      <c r="F509" s="229" t="s">
        <v>745</v>
      </c>
      <c r="G509" s="230" t="s">
        <v>329</v>
      </c>
      <c r="H509" s="231">
        <v>0.54700000000000004</v>
      </c>
      <c r="I509" s="232"/>
      <c r="J509" s="233">
        <f>ROUND(I509*H509,2)</f>
        <v>0</v>
      </c>
      <c r="K509" s="234"/>
      <c r="L509" s="235"/>
      <c r="M509" s="236" t="s">
        <v>3</v>
      </c>
      <c r="N509" s="237" t="s">
        <v>43</v>
      </c>
      <c r="O509" s="73"/>
      <c r="P509" s="185">
        <f>O509*H509</f>
        <v>0</v>
      </c>
      <c r="Q509" s="185">
        <v>1</v>
      </c>
      <c r="R509" s="185">
        <f>Q509*H509</f>
        <v>0.54700000000000004</v>
      </c>
      <c r="S509" s="185">
        <v>0</v>
      </c>
      <c r="T509" s="18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187" t="s">
        <v>382</v>
      </c>
      <c r="AT509" s="187" t="s">
        <v>379</v>
      </c>
      <c r="AU509" s="187" t="s">
        <v>81</v>
      </c>
      <c r="AY509" s="20" t="s">
        <v>152</v>
      </c>
      <c r="BE509" s="188">
        <f>IF(N509="základní",J509,0)</f>
        <v>0</v>
      </c>
      <c r="BF509" s="188">
        <f>IF(N509="snížená",J509,0)</f>
        <v>0</v>
      </c>
      <c r="BG509" s="188">
        <f>IF(N509="zákl. přenesená",J509,0)</f>
        <v>0</v>
      </c>
      <c r="BH509" s="188">
        <f>IF(N509="sníž. přenesená",J509,0)</f>
        <v>0</v>
      </c>
      <c r="BI509" s="188">
        <f>IF(N509="nulová",J509,0)</f>
        <v>0</v>
      </c>
      <c r="BJ509" s="20" t="s">
        <v>79</v>
      </c>
      <c r="BK509" s="188">
        <f>ROUND(I509*H509,2)</f>
        <v>0</v>
      </c>
      <c r="BL509" s="20" t="s">
        <v>279</v>
      </c>
      <c r="BM509" s="187" t="s">
        <v>746</v>
      </c>
    </row>
    <row r="510" s="2" customFormat="1">
      <c r="A510" s="39"/>
      <c r="B510" s="40"/>
      <c r="C510" s="39"/>
      <c r="D510" s="189" t="s">
        <v>160</v>
      </c>
      <c r="E510" s="39"/>
      <c r="F510" s="190" t="s">
        <v>747</v>
      </c>
      <c r="G510" s="39"/>
      <c r="H510" s="39"/>
      <c r="I510" s="191"/>
      <c r="J510" s="39"/>
      <c r="K510" s="39"/>
      <c r="L510" s="40"/>
      <c r="M510" s="192"/>
      <c r="N510" s="193"/>
      <c r="O510" s="73"/>
      <c r="P510" s="73"/>
      <c r="Q510" s="73"/>
      <c r="R510" s="73"/>
      <c r="S510" s="73"/>
      <c r="T510" s="74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20" t="s">
        <v>160</v>
      </c>
      <c r="AU510" s="20" t="s">
        <v>81</v>
      </c>
    </row>
    <row r="511" s="14" customFormat="1">
      <c r="A511" s="14"/>
      <c r="B511" s="203"/>
      <c r="C511" s="14"/>
      <c r="D511" s="195" t="s">
        <v>162</v>
      </c>
      <c r="E511" s="204" t="s">
        <v>3</v>
      </c>
      <c r="F511" s="205" t="s">
        <v>738</v>
      </c>
      <c r="G511" s="14"/>
      <c r="H511" s="204" t="s">
        <v>3</v>
      </c>
      <c r="I511" s="206"/>
      <c r="J511" s="14"/>
      <c r="K511" s="14"/>
      <c r="L511" s="203"/>
      <c r="M511" s="207"/>
      <c r="N511" s="208"/>
      <c r="O511" s="208"/>
      <c r="P511" s="208"/>
      <c r="Q511" s="208"/>
      <c r="R511" s="208"/>
      <c r="S511" s="208"/>
      <c r="T511" s="20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4" t="s">
        <v>162</v>
      </c>
      <c r="AU511" s="204" t="s">
        <v>81</v>
      </c>
      <c r="AV511" s="14" t="s">
        <v>79</v>
      </c>
      <c r="AW511" s="14" t="s">
        <v>33</v>
      </c>
      <c r="AX511" s="14" t="s">
        <v>72</v>
      </c>
      <c r="AY511" s="204" t="s">
        <v>152</v>
      </c>
    </row>
    <row r="512" s="13" customFormat="1">
      <c r="A512" s="13"/>
      <c r="B512" s="194"/>
      <c r="C512" s="13"/>
      <c r="D512" s="195" t="s">
        <v>162</v>
      </c>
      <c r="E512" s="196" t="s">
        <v>3</v>
      </c>
      <c r="F512" s="197" t="s">
        <v>748</v>
      </c>
      <c r="G512" s="13"/>
      <c r="H512" s="198">
        <v>0.063</v>
      </c>
      <c r="I512" s="199"/>
      <c r="J512" s="13"/>
      <c r="K512" s="13"/>
      <c r="L512" s="194"/>
      <c r="M512" s="200"/>
      <c r="N512" s="201"/>
      <c r="O512" s="201"/>
      <c r="P512" s="201"/>
      <c r="Q512" s="201"/>
      <c r="R512" s="201"/>
      <c r="S512" s="201"/>
      <c r="T512" s="20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6" t="s">
        <v>162</v>
      </c>
      <c r="AU512" s="196" t="s">
        <v>81</v>
      </c>
      <c r="AV512" s="13" t="s">
        <v>81</v>
      </c>
      <c r="AW512" s="13" t="s">
        <v>33</v>
      </c>
      <c r="AX512" s="13" t="s">
        <v>72</v>
      </c>
      <c r="AY512" s="196" t="s">
        <v>152</v>
      </c>
    </row>
    <row r="513" s="13" customFormat="1">
      <c r="A513" s="13"/>
      <c r="B513" s="194"/>
      <c r="C513" s="13"/>
      <c r="D513" s="195" t="s">
        <v>162</v>
      </c>
      <c r="E513" s="196" t="s">
        <v>3</v>
      </c>
      <c r="F513" s="197" t="s">
        <v>749</v>
      </c>
      <c r="G513" s="13"/>
      <c r="H513" s="198">
        <v>0.46800000000000003</v>
      </c>
      <c r="I513" s="199"/>
      <c r="J513" s="13"/>
      <c r="K513" s="13"/>
      <c r="L513" s="194"/>
      <c r="M513" s="200"/>
      <c r="N513" s="201"/>
      <c r="O513" s="201"/>
      <c r="P513" s="201"/>
      <c r="Q513" s="201"/>
      <c r="R513" s="201"/>
      <c r="S513" s="201"/>
      <c r="T513" s="20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6" t="s">
        <v>162</v>
      </c>
      <c r="AU513" s="196" t="s">
        <v>81</v>
      </c>
      <c r="AV513" s="13" t="s">
        <v>81</v>
      </c>
      <c r="AW513" s="13" t="s">
        <v>33</v>
      </c>
      <c r="AX513" s="13" t="s">
        <v>72</v>
      </c>
      <c r="AY513" s="196" t="s">
        <v>152</v>
      </c>
    </row>
    <row r="514" s="15" customFormat="1">
      <c r="A514" s="15"/>
      <c r="B514" s="210"/>
      <c r="C514" s="15"/>
      <c r="D514" s="195" t="s">
        <v>162</v>
      </c>
      <c r="E514" s="211" t="s">
        <v>3</v>
      </c>
      <c r="F514" s="212" t="s">
        <v>242</v>
      </c>
      <c r="G514" s="15"/>
      <c r="H514" s="213">
        <v>0.53100000000000003</v>
      </c>
      <c r="I514" s="214"/>
      <c r="J514" s="15"/>
      <c r="K514" s="15"/>
      <c r="L514" s="210"/>
      <c r="M514" s="215"/>
      <c r="N514" s="216"/>
      <c r="O514" s="216"/>
      <c r="P514" s="216"/>
      <c r="Q514" s="216"/>
      <c r="R514" s="216"/>
      <c r="S514" s="216"/>
      <c r="T514" s="21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11" t="s">
        <v>162</v>
      </c>
      <c r="AU514" s="211" t="s">
        <v>81</v>
      </c>
      <c r="AV514" s="15" t="s">
        <v>158</v>
      </c>
      <c r="AW514" s="15" t="s">
        <v>33</v>
      </c>
      <c r="AX514" s="15" t="s">
        <v>79</v>
      </c>
      <c r="AY514" s="211" t="s">
        <v>152</v>
      </c>
    </row>
    <row r="515" s="13" customFormat="1">
      <c r="A515" s="13"/>
      <c r="B515" s="194"/>
      <c r="C515" s="13"/>
      <c r="D515" s="195" t="s">
        <v>162</v>
      </c>
      <c r="E515" s="13"/>
      <c r="F515" s="197" t="s">
        <v>750</v>
      </c>
      <c r="G515" s="13"/>
      <c r="H515" s="198">
        <v>0.54700000000000004</v>
      </c>
      <c r="I515" s="199"/>
      <c r="J515" s="13"/>
      <c r="K515" s="13"/>
      <c r="L515" s="194"/>
      <c r="M515" s="200"/>
      <c r="N515" s="201"/>
      <c r="O515" s="201"/>
      <c r="P515" s="201"/>
      <c r="Q515" s="201"/>
      <c r="R515" s="201"/>
      <c r="S515" s="201"/>
      <c r="T515" s="20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96" t="s">
        <v>162</v>
      </c>
      <c r="AU515" s="196" t="s">
        <v>81</v>
      </c>
      <c r="AV515" s="13" t="s">
        <v>81</v>
      </c>
      <c r="AW515" s="13" t="s">
        <v>4</v>
      </c>
      <c r="AX515" s="13" t="s">
        <v>79</v>
      </c>
      <c r="AY515" s="196" t="s">
        <v>152</v>
      </c>
    </row>
    <row r="516" s="2" customFormat="1" ht="16.5" customHeight="1">
      <c r="A516" s="39"/>
      <c r="B516" s="174"/>
      <c r="C516" s="227" t="s">
        <v>751</v>
      </c>
      <c r="D516" s="227" t="s">
        <v>379</v>
      </c>
      <c r="E516" s="228" t="s">
        <v>752</v>
      </c>
      <c r="F516" s="229" t="s">
        <v>753</v>
      </c>
      <c r="G516" s="230" t="s">
        <v>329</v>
      </c>
      <c r="H516" s="231">
        <v>0.89100000000000001</v>
      </c>
      <c r="I516" s="232"/>
      <c r="J516" s="233">
        <f>ROUND(I516*H516,2)</f>
        <v>0</v>
      </c>
      <c r="K516" s="234"/>
      <c r="L516" s="235"/>
      <c r="M516" s="236" t="s">
        <v>3</v>
      </c>
      <c r="N516" s="237" t="s">
        <v>43</v>
      </c>
      <c r="O516" s="73"/>
      <c r="P516" s="185">
        <f>O516*H516</f>
        <v>0</v>
      </c>
      <c r="Q516" s="185">
        <v>1</v>
      </c>
      <c r="R516" s="185">
        <f>Q516*H516</f>
        <v>0.89100000000000001</v>
      </c>
      <c r="S516" s="185">
        <v>0</v>
      </c>
      <c r="T516" s="18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187" t="s">
        <v>382</v>
      </c>
      <c r="AT516" s="187" t="s">
        <v>379</v>
      </c>
      <c r="AU516" s="187" t="s">
        <v>81</v>
      </c>
      <c r="AY516" s="20" t="s">
        <v>152</v>
      </c>
      <c r="BE516" s="188">
        <f>IF(N516="základní",J516,0)</f>
        <v>0</v>
      </c>
      <c r="BF516" s="188">
        <f>IF(N516="snížená",J516,0)</f>
        <v>0</v>
      </c>
      <c r="BG516" s="188">
        <f>IF(N516="zákl. přenesená",J516,0)</f>
        <v>0</v>
      </c>
      <c r="BH516" s="188">
        <f>IF(N516="sníž. přenesená",J516,0)</f>
        <v>0</v>
      </c>
      <c r="BI516" s="188">
        <f>IF(N516="nulová",J516,0)</f>
        <v>0</v>
      </c>
      <c r="BJ516" s="20" t="s">
        <v>79</v>
      </c>
      <c r="BK516" s="188">
        <f>ROUND(I516*H516,2)</f>
        <v>0</v>
      </c>
      <c r="BL516" s="20" t="s">
        <v>279</v>
      </c>
      <c r="BM516" s="187" t="s">
        <v>754</v>
      </c>
    </row>
    <row r="517" s="2" customFormat="1">
      <c r="A517" s="39"/>
      <c r="B517" s="40"/>
      <c r="C517" s="39"/>
      <c r="D517" s="189" t="s">
        <v>160</v>
      </c>
      <c r="E517" s="39"/>
      <c r="F517" s="190" t="s">
        <v>755</v>
      </c>
      <c r="G517" s="39"/>
      <c r="H517" s="39"/>
      <c r="I517" s="191"/>
      <c r="J517" s="39"/>
      <c r="K517" s="39"/>
      <c r="L517" s="40"/>
      <c r="M517" s="192"/>
      <c r="N517" s="193"/>
      <c r="O517" s="73"/>
      <c r="P517" s="73"/>
      <c r="Q517" s="73"/>
      <c r="R517" s="73"/>
      <c r="S517" s="73"/>
      <c r="T517" s="74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20" t="s">
        <v>160</v>
      </c>
      <c r="AU517" s="20" t="s">
        <v>81</v>
      </c>
    </row>
    <row r="518" s="14" customFormat="1">
      <c r="A518" s="14"/>
      <c r="B518" s="203"/>
      <c r="C518" s="14"/>
      <c r="D518" s="195" t="s">
        <v>162</v>
      </c>
      <c r="E518" s="204" t="s">
        <v>3</v>
      </c>
      <c r="F518" s="205" t="s">
        <v>738</v>
      </c>
      <c r="G518" s="14"/>
      <c r="H518" s="204" t="s">
        <v>3</v>
      </c>
      <c r="I518" s="206"/>
      <c r="J518" s="14"/>
      <c r="K518" s="14"/>
      <c r="L518" s="203"/>
      <c r="M518" s="207"/>
      <c r="N518" s="208"/>
      <c r="O518" s="208"/>
      <c r="P518" s="208"/>
      <c r="Q518" s="208"/>
      <c r="R518" s="208"/>
      <c r="S518" s="208"/>
      <c r="T518" s="20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4" t="s">
        <v>162</v>
      </c>
      <c r="AU518" s="204" t="s">
        <v>81</v>
      </c>
      <c r="AV518" s="14" t="s">
        <v>79</v>
      </c>
      <c r="AW518" s="14" t="s">
        <v>33</v>
      </c>
      <c r="AX518" s="14" t="s">
        <v>72</v>
      </c>
      <c r="AY518" s="204" t="s">
        <v>152</v>
      </c>
    </row>
    <row r="519" s="13" customFormat="1">
      <c r="A519" s="13"/>
      <c r="B519" s="194"/>
      <c r="C519" s="13"/>
      <c r="D519" s="195" t="s">
        <v>162</v>
      </c>
      <c r="E519" s="196" t="s">
        <v>3</v>
      </c>
      <c r="F519" s="197" t="s">
        <v>756</v>
      </c>
      <c r="G519" s="13"/>
      <c r="H519" s="198">
        <v>0.438</v>
      </c>
      <c r="I519" s="199"/>
      <c r="J519" s="13"/>
      <c r="K519" s="13"/>
      <c r="L519" s="194"/>
      <c r="M519" s="200"/>
      <c r="N519" s="201"/>
      <c r="O519" s="201"/>
      <c r="P519" s="201"/>
      <c r="Q519" s="201"/>
      <c r="R519" s="201"/>
      <c r="S519" s="201"/>
      <c r="T519" s="20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6" t="s">
        <v>162</v>
      </c>
      <c r="AU519" s="196" t="s">
        <v>81</v>
      </c>
      <c r="AV519" s="13" t="s">
        <v>81</v>
      </c>
      <c r="AW519" s="13" t="s">
        <v>33</v>
      </c>
      <c r="AX519" s="13" t="s">
        <v>72</v>
      </c>
      <c r="AY519" s="196" t="s">
        <v>152</v>
      </c>
    </row>
    <row r="520" s="13" customFormat="1">
      <c r="A520" s="13"/>
      <c r="B520" s="194"/>
      <c r="C520" s="13"/>
      <c r="D520" s="195" t="s">
        <v>162</v>
      </c>
      <c r="E520" s="196" t="s">
        <v>3</v>
      </c>
      <c r="F520" s="197" t="s">
        <v>757</v>
      </c>
      <c r="G520" s="13"/>
      <c r="H520" s="198">
        <v>0.42699999999999999</v>
      </c>
      <c r="I520" s="199"/>
      <c r="J520" s="13"/>
      <c r="K520" s="13"/>
      <c r="L520" s="194"/>
      <c r="M520" s="200"/>
      <c r="N520" s="201"/>
      <c r="O520" s="201"/>
      <c r="P520" s="201"/>
      <c r="Q520" s="201"/>
      <c r="R520" s="201"/>
      <c r="S520" s="201"/>
      <c r="T520" s="20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6" t="s">
        <v>162</v>
      </c>
      <c r="AU520" s="196" t="s">
        <v>81</v>
      </c>
      <c r="AV520" s="13" t="s">
        <v>81</v>
      </c>
      <c r="AW520" s="13" t="s">
        <v>33</v>
      </c>
      <c r="AX520" s="13" t="s">
        <v>72</v>
      </c>
      <c r="AY520" s="196" t="s">
        <v>152</v>
      </c>
    </row>
    <row r="521" s="15" customFormat="1">
      <c r="A521" s="15"/>
      <c r="B521" s="210"/>
      <c r="C521" s="15"/>
      <c r="D521" s="195" t="s">
        <v>162</v>
      </c>
      <c r="E521" s="211" t="s">
        <v>3</v>
      </c>
      <c r="F521" s="212" t="s">
        <v>242</v>
      </c>
      <c r="G521" s="15"/>
      <c r="H521" s="213">
        <v>0.86499999999999999</v>
      </c>
      <c r="I521" s="214"/>
      <c r="J521" s="15"/>
      <c r="K521" s="15"/>
      <c r="L521" s="210"/>
      <c r="M521" s="215"/>
      <c r="N521" s="216"/>
      <c r="O521" s="216"/>
      <c r="P521" s="216"/>
      <c r="Q521" s="216"/>
      <c r="R521" s="216"/>
      <c r="S521" s="216"/>
      <c r="T521" s="21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11" t="s">
        <v>162</v>
      </c>
      <c r="AU521" s="211" t="s">
        <v>81</v>
      </c>
      <c r="AV521" s="15" t="s">
        <v>158</v>
      </c>
      <c r="AW521" s="15" t="s">
        <v>33</v>
      </c>
      <c r="AX521" s="15" t="s">
        <v>79</v>
      </c>
      <c r="AY521" s="211" t="s">
        <v>152</v>
      </c>
    </row>
    <row r="522" s="13" customFormat="1">
      <c r="A522" s="13"/>
      <c r="B522" s="194"/>
      <c r="C522" s="13"/>
      <c r="D522" s="195" t="s">
        <v>162</v>
      </c>
      <c r="E522" s="13"/>
      <c r="F522" s="197" t="s">
        <v>758</v>
      </c>
      <c r="G522" s="13"/>
      <c r="H522" s="198">
        <v>0.89100000000000001</v>
      </c>
      <c r="I522" s="199"/>
      <c r="J522" s="13"/>
      <c r="K522" s="13"/>
      <c r="L522" s="194"/>
      <c r="M522" s="200"/>
      <c r="N522" s="201"/>
      <c r="O522" s="201"/>
      <c r="P522" s="201"/>
      <c r="Q522" s="201"/>
      <c r="R522" s="201"/>
      <c r="S522" s="201"/>
      <c r="T522" s="20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6" t="s">
        <v>162</v>
      </c>
      <c r="AU522" s="196" t="s">
        <v>81</v>
      </c>
      <c r="AV522" s="13" t="s">
        <v>81</v>
      </c>
      <c r="AW522" s="13" t="s">
        <v>4</v>
      </c>
      <c r="AX522" s="13" t="s">
        <v>79</v>
      </c>
      <c r="AY522" s="196" t="s">
        <v>152</v>
      </c>
    </row>
    <row r="523" s="2" customFormat="1" ht="21.75" customHeight="1">
      <c r="A523" s="39"/>
      <c r="B523" s="174"/>
      <c r="C523" s="227" t="s">
        <v>759</v>
      </c>
      <c r="D523" s="227" t="s">
        <v>379</v>
      </c>
      <c r="E523" s="228" t="s">
        <v>760</v>
      </c>
      <c r="F523" s="229" t="s">
        <v>761</v>
      </c>
      <c r="G523" s="230" t="s">
        <v>329</v>
      </c>
      <c r="H523" s="231">
        <v>0.34599999999999997</v>
      </c>
      <c r="I523" s="232"/>
      <c r="J523" s="233">
        <f>ROUND(I523*H523,2)</f>
        <v>0</v>
      </c>
      <c r="K523" s="234"/>
      <c r="L523" s="235"/>
      <c r="M523" s="236" t="s">
        <v>3</v>
      </c>
      <c r="N523" s="237" t="s">
        <v>43</v>
      </c>
      <c r="O523" s="73"/>
      <c r="P523" s="185">
        <f>O523*H523</f>
        <v>0</v>
      </c>
      <c r="Q523" s="185">
        <v>1</v>
      </c>
      <c r="R523" s="185">
        <f>Q523*H523</f>
        <v>0.34599999999999997</v>
      </c>
      <c r="S523" s="185">
        <v>0</v>
      </c>
      <c r="T523" s="186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187" t="s">
        <v>382</v>
      </c>
      <c r="AT523" s="187" t="s">
        <v>379</v>
      </c>
      <c r="AU523" s="187" t="s">
        <v>81</v>
      </c>
      <c r="AY523" s="20" t="s">
        <v>152</v>
      </c>
      <c r="BE523" s="188">
        <f>IF(N523="základní",J523,0)</f>
        <v>0</v>
      </c>
      <c r="BF523" s="188">
        <f>IF(N523="snížená",J523,0)</f>
        <v>0</v>
      </c>
      <c r="BG523" s="188">
        <f>IF(N523="zákl. přenesená",J523,0)</f>
        <v>0</v>
      </c>
      <c r="BH523" s="188">
        <f>IF(N523="sníž. přenesená",J523,0)</f>
        <v>0</v>
      </c>
      <c r="BI523" s="188">
        <f>IF(N523="nulová",J523,0)</f>
        <v>0</v>
      </c>
      <c r="BJ523" s="20" t="s">
        <v>79</v>
      </c>
      <c r="BK523" s="188">
        <f>ROUND(I523*H523,2)</f>
        <v>0</v>
      </c>
      <c r="BL523" s="20" t="s">
        <v>279</v>
      </c>
      <c r="BM523" s="187" t="s">
        <v>762</v>
      </c>
    </row>
    <row r="524" s="2" customFormat="1">
      <c r="A524" s="39"/>
      <c r="B524" s="40"/>
      <c r="C524" s="39"/>
      <c r="D524" s="189" t="s">
        <v>160</v>
      </c>
      <c r="E524" s="39"/>
      <c r="F524" s="190" t="s">
        <v>763</v>
      </c>
      <c r="G524" s="39"/>
      <c r="H524" s="39"/>
      <c r="I524" s="191"/>
      <c r="J524" s="39"/>
      <c r="K524" s="39"/>
      <c r="L524" s="40"/>
      <c r="M524" s="192"/>
      <c r="N524" s="193"/>
      <c r="O524" s="73"/>
      <c r="P524" s="73"/>
      <c r="Q524" s="73"/>
      <c r="R524" s="73"/>
      <c r="S524" s="73"/>
      <c r="T524" s="74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20" t="s">
        <v>160</v>
      </c>
      <c r="AU524" s="20" t="s">
        <v>81</v>
      </c>
    </row>
    <row r="525" s="14" customFormat="1">
      <c r="A525" s="14"/>
      <c r="B525" s="203"/>
      <c r="C525" s="14"/>
      <c r="D525" s="195" t="s">
        <v>162</v>
      </c>
      <c r="E525" s="204" t="s">
        <v>3</v>
      </c>
      <c r="F525" s="205" t="s">
        <v>738</v>
      </c>
      <c r="G525" s="14"/>
      <c r="H525" s="204" t="s">
        <v>3</v>
      </c>
      <c r="I525" s="206"/>
      <c r="J525" s="14"/>
      <c r="K525" s="14"/>
      <c r="L525" s="203"/>
      <c r="M525" s="207"/>
      <c r="N525" s="208"/>
      <c r="O525" s="208"/>
      <c r="P525" s="208"/>
      <c r="Q525" s="208"/>
      <c r="R525" s="208"/>
      <c r="S525" s="208"/>
      <c r="T525" s="20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4" t="s">
        <v>162</v>
      </c>
      <c r="AU525" s="204" t="s">
        <v>81</v>
      </c>
      <c r="AV525" s="14" t="s">
        <v>79</v>
      </c>
      <c r="AW525" s="14" t="s">
        <v>33</v>
      </c>
      <c r="AX525" s="14" t="s">
        <v>72</v>
      </c>
      <c r="AY525" s="204" t="s">
        <v>152</v>
      </c>
    </row>
    <row r="526" s="13" customFormat="1">
      <c r="A526" s="13"/>
      <c r="B526" s="194"/>
      <c r="C526" s="13"/>
      <c r="D526" s="195" t="s">
        <v>162</v>
      </c>
      <c r="E526" s="196" t="s">
        <v>3</v>
      </c>
      <c r="F526" s="197" t="s">
        <v>764</v>
      </c>
      <c r="G526" s="13"/>
      <c r="H526" s="198">
        <v>0.33600000000000002</v>
      </c>
      <c r="I526" s="199"/>
      <c r="J526" s="13"/>
      <c r="K526" s="13"/>
      <c r="L526" s="194"/>
      <c r="M526" s="200"/>
      <c r="N526" s="201"/>
      <c r="O526" s="201"/>
      <c r="P526" s="201"/>
      <c r="Q526" s="201"/>
      <c r="R526" s="201"/>
      <c r="S526" s="201"/>
      <c r="T526" s="20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196" t="s">
        <v>162</v>
      </c>
      <c r="AU526" s="196" t="s">
        <v>81</v>
      </c>
      <c r="AV526" s="13" t="s">
        <v>81</v>
      </c>
      <c r="AW526" s="13" t="s">
        <v>33</v>
      </c>
      <c r="AX526" s="13" t="s">
        <v>79</v>
      </c>
      <c r="AY526" s="196" t="s">
        <v>152</v>
      </c>
    </row>
    <row r="527" s="13" customFormat="1">
      <c r="A527" s="13"/>
      <c r="B527" s="194"/>
      <c r="C527" s="13"/>
      <c r="D527" s="195" t="s">
        <v>162</v>
      </c>
      <c r="E527" s="13"/>
      <c r="F527" s="197" t="s">
        <v>765</v>
      </c>
      <c r="G527" s="13"/>
      <c r="H527" s="198">
        <v>0.34599999999999997</v>
      </c>
      <c r="I527" s="199"/>
      <c r="J527" s="13"/>
      <c r="K527" s="13"/>
      <c r="L527" s="194"/>
      <c r="M527" s="200"/>
      <c r="N527" s="201"/>
      <c r="O527" s="201"/>
      <c r="P527" s="201"/>
      <c r="Q527" s="201"/>
      <c r="R527" s="201"/>
      <c r="S527" s="201"/>
      <c r="T527" s="20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6" t="s">
        <v>162</v>
      </c>
      <c r="AU527" s="196" t="s">
        <v>81</v>
      </c>
      <c r="AV527" s="13" t="s">
        <v>81</v>
      </c>
      <c r="AW527" s="13" t="s">
        <v>4</v>
      </c>
      <c r="AX527" s="13" t="s">
        <v>79</v>
      </c>
      <c r="AY527" s="196" t="s">
        <v>152</v>
      </c>
    </row>
    <row r="528" s="2" customFormat="1" ht="24.15" customHeight="1">
      <c r="A528" s="39"/>
      <c r="B528" s="174"/>
      <c r="C528" s="227" t="s">
        <v>766</v>
      </c>
      <c r="D528" s="227" t="s">
        <v>379</v>
      </c>
      <c r="E528" s="228" t="s">
        <v>767</v>
      </c>
      <c r="F528" s="229" t="s">
        <v>768</v>
      </c>
      <c r="G528" s="230" t="s">
        <v>171</v>
      </c>
      <c r="H528" s="231">
        <v>0.96799999999999997</v>
      </c>
      <c r="I528" s="232"/>
      <c r="J528" s="233">
        <f>ROUND(I528*H528,2)</f>
        <v>0</v>
      </c>
      <c r="K528" s="234"/>
      <c r="L528" s="235"/>
      <c r="M528" s="236" t="s">
        <v>3</v>
      </c>
      <c r="N528" s="237" t="s">
        <v>43</v>
      </c>
      <c r="O528" s="73"/>
      <c r="P528" s="185">
        <f>O528*H528</f>
        <v>0</v>
      </c>
      <c r="Q528" s="185">
        <v>0.55000000000000004</v>
      </c>
      <c r="R528" s="185">
        <f>Q528*H528</f>
        <v>0.53239999999999998</v>
      </c>
      <c r="S528" s="185">
        <v>0</v>
      </c>
      <c r="T528" s="18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187" t="s">
        <v>382</v>
      </c>
      <c r="AT528" s="187" t="s">
        <v>379</v>
      </c>
      <c r="AU528" s="187" t="s">
        <v>81</v>
      </c>
      <c r="AY528" s="20" t="s">
        <v>152</v>
      </c>
      <c r="BE528" s="188">
        <f>IF(N528="základní",J528,0)</f>
        <v>0</v>
      </c>
      <c r="BF528" s="188">
        <f>IF(N528="snížená",J528,0)</f>
        <v>0</v>
      </c>
      <c r="BG528" s="188">
        <f>IF(N528="zákl. přenesená",J528,0)</f>
        <v>0</v>
      </c>
      <c r="BH528" s="188">
        <f>IF(N528="sníž. přenesená",J528,0)</f>
        <v>0</v>
      </c>
      <c r="BI528" s="188">
        <f>IF(N528="nulová",J528,0)</f>
        <v>0</v>
      </c>
      <c r="BJ528" s="20" t="s">
        <v>79</v>
      </c>
      <c r="BK528" s="188">
        <f>ROUND(I528*H528,2)</f>
        <v>0</v>
      </c>
      <c r="BL528" s="20" t="s">
        <v>279</v>
      </c>
      <c r="BM528" s="187" t="s">
        <v>769</v>
      </c>
    </row>
    <row r="529" s="2" customFormat="1">
      <c r="A529" s="39"/>
      <c r="B529" s="40"/>
      <c r="C529" s="39"/>
      <c r="D529" s="189" t="s">
        <v>160</v>
      </c>
      <c r="E529" s="39"/>
      <c r="F529" s="190" t="s">
        <v>770</v>
      </c>
      <c r="G529" s="39"/>
      <c r="H529" s="39"/>
      <c r="I529" s="191"/>
      <c r="J529" s="39"/>
      <c r="K529" s="39"/>
      <c r="L529" s="40"/>
      <c r="M529" s="192"/>
      <c r="N529" s="193"/>
      <c r="O529" s="73"/>
      <c r="P529" s="73"/>
      <c r="Q529" s="73"/>
      <c r="R529" s="73"/>
      <c r="S529" s="73"/>
      <c r="T529" s="74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20" t="s">
        <v>160</v>
      </c>
      <c r="AU529" s="20" t="s">
        <v>81</v>
      </c>
    </row>
    <row r="530" s="13" customFormat="1">
      <c r="A530" s="13"/>
      <c r="B530" s="194"/>
      <c r="C530" s="13"/>
      <c r="D530" s="195" t="s">
        <v>162</v>
      </c>
      <c r="E530" s="196" t="s">
        <v>3</v>
      </c>
      <c r="F530" s="197" t="s">
        <v>493</v>
      </c>
      <c r="G530" s="13"/>
      <c r="H530" s="198">
        <v>0.96799999999999997</v>
      </c>
      <c r="I530" s="199"/>
      <c r="J530" s="13"/>
      <c r="K530" s="13"/>
      <c r="L530" s="194"/>
      <c r="M530" s="200"/>
      <c r="N530" s="201"/>
      <c r="O530" s="201"/>
      <c r="P530" s="201"/>
      <c r="Q530" s="201"/>
      <c r="R530" s="201"/>
      <c r="S530" s="201"/>
      <c r="T530" s="20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196" t="s">
        <v>162</v>
      </c>
      <c r="AU530" s="196" t="s">
        <v>81</v>
      </c>
      <c r="AV530" s="13" t="s">
        <v>81</v>
      </c>
      <c r="AW530" s="13" t="s">
        <v>33</v>
      </c>
      <c r="AX530" s="13" t="s">
        <v>79</v>
      </c>
      <c r="AY530" s="196" t="s">
        <v>152</v>
      </c>
    </row>
    <row r="531" s="2" customFormat="1" ht="16.5" customHeight="1">
      <c r="A531" s="39"/>
      <c r="B531" s="174"/>
      <c r="C531" s="175" t="s">
        <v>771</v>
      </c>
      <c r="D531" s="175" t="s">
        <v>154</v>
      </c>
      <c r="E531" s="176" t="s">
        <v>772</v>
      </c>
      <c r="F531" s="177" t="s">
        <v>773</v>
      </c>
      <c r="G531" s="178" t="s">
        <v>247</v>
      </c>
      <c r="H531" s="179">
        <v>110</v>
      </c>
      <c r="I531" s="180"/>
      <c r="J531" s="181">
        <f>ROUND(I531*H531,2)</f>
        <v>0</v>
      </c>
      <c r="K531" s="182"/>
      <c r="L531" s="40"/>
      <c r="M531" s="183" t="s">
        <v>3</v>
      </c>
      <c r="N531" s="184" t="s">
        <v>43</v>
      </c>
      <c r="O531" s="73"/>
      <c r="P531" s="185">
        <f>O531*H531</f>
        <v>0</v>
      </c>
      <c r="Q531" s="185">
        <v>0</v>
      </c>
      <c r="R531" s="185">
        <f>Q531*H531</f>
        <v>0</v>
      </c>
      <c r="S531" s="185">
        <v>0.035000000000000003</v>
      </c>
      <c r="T531" s="186">
        <f>S531*H531</f>
        <v>3.8500000000000005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187" t="s">
        <v>279</v>
      </c>
      <c r="AT531" s="187" t="s">
        <v>154</v>
      </c>
      <c r="AU531" s="187" t="s">
        <v>81</v>
      </c>
      <c r="AY531" s="20" t="s">
        <v>152</v>
      </c>
      <c r="BE531" s="188">
        <f>IF(N531="základní",J531,0)</f>
        <v>0</v>
      </c>
      <c r="BF531" s="188">
        <f>IF(N531="snížená",J531,0)</f>
        <v>0</v>
      </c>
      <c r="BG531" s="188">
        <f>IF(N531="zákl. přenesená",J531,0)</f>
        <v>0</v>
      </c>
      <c r="BH531" s="188">
        <f>IF(N531="sníž. přenesená",J531,0)</f>
        <v>0</v>
      </c>
      <c r="BI531" s="188">
        <f>IF(N531="nulová",J531,0)</f>
        <v>0</v>
      </c>
      <c r="BJ531" s="20" t="s">
        <v>79</v>
      </c>
      <c r="BK531" s="188">
        <f>ROUND(I531*H531,2)</f>
        <v>0</v>
      </c>
      <c r="BL531" s="20" t="s">
        <v>279</v>
      </c>
      <c r="BM531" s="187" t="s">
        <v>774</v>
      </c>
    </row>
    <row r="532" s="2" customFormat="1">
      <c r="A532" s="39"/>
      <c r="B532" s="40"/>
      <c r="C532" s="39"/>
      <c r="D532" s="189" t="s">
        <v>160</v>
      </c>
      <c r="E532" s="39"/>
      <c r="F532" s="190" t="s">
        <v>775</v>
      </c>
      <c r="G532" s="39"/>
      <c r="H532" s="39"/>
      <c r="I532" s="191"/>
      <c r="J532" s="39"/>
      <c r="K532" s="39"/>
      <c r="L532" s="40"/>
      <c r="M532" s="192"/>
      <c r="N532" s="193"/>
      <c r="O532" s="73"/>
      <c r="P532" s="73"/>
      <c r="Q532" s="73"/>
      <c r="R532" s="73"/>
      <c r="S532" s="73"/>
      <c r="T532" s="74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20" t="s">
        <v>160</v>
      </c>
      <c r="AU532" s="20" t="s">
        <v>81</v>
      </c>
    </row>
    <row r="533" s="2" customFormat="1" ht="24.15" customHeight="1">
      <c r="A533" s="39"/>
      <c r="B533" s="174"/>
      <c r="C533" s="175" t="s">
        <v>776</v>
      </c>
      <c r="D533" s="175" t="s">
        <v>154</v>
      </c>
      <c r="E533" s="176" t="s">
        <v>777</v>
      </c>
      <c r="F533" s="177" t="s">
        <v>778</v>
      </c>
      <c r="G533" s="178" t="s">
        <v>364</v>
      </c>
      <c r="H533" s="179">
        <v>1</v>
      </c>
      <c r="I533" s="180"/>
      <c r="J533" s="181">
        <f>ROUND(I533*H533,2)</f>
        <v>0</v>
      </c>
      <c r="K533" s="182"/>
      <c r="L533" s="40"/>
      <c r="M533" s="183" t="s">
        <v>3</v>
      </c>
      <c r="N533" s="184" t="s">
        <v>43</v>
      </c>
      <c r="O533" s="73"/>
      <c r="P533" s="185">
        <f>O533*H533</f>
        <v>0</v>
      </c>
      <c r="Q533" s="185">
        <v>0</v>
      </c>
      <c r="R533" s="185">
        <f>Q533*H533</f>
        <v>0</v>
      </c>
      <c r="S533" s="185">
        <v>0</v>
      </c>
      <c r="T533" s="18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187" t="s">
        <v>279</v>
      </c>
      <c r="AT533" s="187" t="s">
        <v>154</v>
      </c>
      <c r="AU533" s="187" t="s">
        <v>81</v>
      </c>
      <c r="AY533" s="20" t="s">
        <v>152</v>
      </c>
      <c r="BE533" s="188">
        <f>IF(N533="základní",J533,0)</f>
        <v>0</v>
      </c>
      <c r="BF533" s="188">
        <f>IF(N533="snížená",J533,0)</f>
        <v>0</v>
      </c>
      <c r="BG533" s="188">
        <f>IF(N533="zákl. přenesená",J533,0)</f>
        <v>0</v>
      </c>
      <c r="BH533" s="188">
        <f>IF(N533="sníž. přenesená",J533,0)</f>
        <v>0</v>
      </c>
      <c r="BI533" s="188">
        <f>IF(N533="nulová",J533,0)</f>
        <v>0</v>
      </c>
      <c r="BJ533" s="20" t="s">
        <v>79</v>
      </c>
      <c r="BK533" s="188">
        <f>ROUND(I533*H533,2)</f>
        <v>0</v>
      </c>
      <c r="BL533" s="20" t="s">
        <v>279</v>
      </c>
      <c r="BM533" s="187" t="s">
        <v>779</v>
      </c>
    </row>
    <row r="534" s="2" customFormat="1">
      <c r="A534" s="39"/>
      <c r="B534" s="40"/>
      <c r="C534" s="39"/>
      <c r="D534" s="189" t="s">
        <v>160</v>
      </c>
      <c r="E534" s="39"/>
      <c r="F534" s="190" t="s">
        <v>780</v>
      </c>
      <c r="G534" s="39"/>
      <c r="H534" s="39"/>
      <c r="I534" s="191"/>
      <c r="J534" s="39"/>
      <c r="K534" s="39"/>
      <c r="L534" s="40"/>
      <c r="M534" s="192"/>
      <c r="N534" s="193"/>
      <c r="O534" s="73"/>
      <c r="P534" s="73"/>
      <c r="Q534" s="73"/>
      <c r="R534" s="73"/>
      <c r="S534" s="73"/>
      <c r="T534" s="74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20" t="s">
        <v>160</v>
      </c>
      <c r="AU534" s="20" t="s">
        <v>81</v>
      </c>
    </row>
    <row r="535" s="13" customFormat="1">
      <c r="A535" s="13"/>
      <c r="B535" s="194"/>
      <c r="C535" s="13"/>
      <c r="D535" s="195" t="s">
        <v>162</v>
      </c>
      <c r="E535" s="196" t="s">
        <v>3</v>
      </c>
      <c r="F535" s="197" t="s">
        <v>781</v>
      </c>
      <c r="G535" s="13"/>
      <c r="H535" s="198">
        <v>1</v>
      </c>
      <c r="I535" s="199"/>
      <c r="J535" s="13"/>
      <c r="K535" s="13"/>
      <c r="L535" s="194"/>
      <c r="M535" s="200"/>
      <c r="N535" s="201"/>
      <c r="O535" s="201"/>
      <c r="P535" s="201"/>
      <c r="Q535" s="201"/>
      <c r="R535" s="201"/>
      <c r="S535" s="201"/>
      <c r="T535" s="20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6" t="s">
        <v>162</v>
      </c>
      <c r="AU535" s="196" t="s">
        <v>81</v>
      </c>
      <c r="AV535" s="13" t="s">
        <v>81</v>
      </c>
      <c r="AW535" s="13" t="s">
        <v>33</v>
      </c>
      <c r="AX535" s="13" t="s">
        <v>79</v>
      </c>
      <c r="AY535" s="196" t="s">
        <v>152</v>
      </c>
    </row>
    <row r="536" s="2" customFormat="1" ht="24.15" customHeight="1">
      <c r="A536" s="39"/>
      <c r="B536" s="174"/>
      <c r="C536" s="175" t="s">
        <v>782</v>
      </c>
      <c r="D536" s="175" t="s">
        <v>154</v>
      </c>
      <c r="E536" s="176" t="s">
        <v>783</v>
      </c>
      <c r="F536" s="177" t="s">
        <v>784</v>
      </c>
      <c r="G536" s="178" t="s">
        <v>676</v>
      </c>
      <c r="H536" s="179">
        <v>1</v>
      </c>
      <c r="I536" s="180"/>
      <c r="J536" s="181">
        <f>ROUND(I536*H536,2)</f>
        <v>0</v>
      </c>
      <c r="K536" s="182"/>
      <c r="L536" s="40"/>
      <c r="M536" s="183" t="s">
        <v>3</v>
      </c>
      <c r="N536" s="184" t="s">
        <v>43</v>
      </c>
      <c r="O536" s="73"/>
      <c r="P536" s="185">
        <f>O536*H536</f>
        <v>0</v>
      </c>
      <c r="Q536" s="185">
        <v>0</v>
      </c>
      <c r="R536" s="185">
        <f>Q536*H536</f>
        <v>0</v>
      </c>
      <c r="S536" s="185">
        <v>0</v>
      </c>
      <c r="T536" s="186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187" t="s">
        <v>279</v>
      </c>
      <c r="AT536" s="187" t="s">
        <v>154</v>
      </c>
      <c r="AU536" s="187" t="s">
        <v>81</v>
      </c>
      <c r="AY536" s="20" t="s">
        <v>152</v>
      </c>
      <c r="BE536" s="188">
        <f>IF(N536="základní",J536,0)</f>
        <v>0</v>
      </c>
      <c r="BF536" s="188">
        <f>IF(N536="snížená",J536,0)</f>
        <v>0</v>
      </c>
      <c r="BG536" s="188">
        <f>IF(N536="zákl. přenesená",J536,0)</f>
        <v>0</v>
      </c>
      <c r="BH536" s="188">
        <f>IF(N536="sníž. přenesená",J536,0)</f>
        <v>0</v>
      </c>
      <c r="BI536" s="188">
        <f>IF(N536="nulová",J536,0)</f>
        <v>0</v>
      </c>
      <c r="BJ536" s="20" t="s">
        <v>79</v>
      </c>
      <c r="BK536" s="188">
        <f>ROUND(I536*H536,2)</f>
        <v>0</v>
      </c>
      <c r="BL536" s="20" t="s">
        <v>279</v>
      </c>
      <c r="BM536" s="187" t="s">
        <v>785</v>
      </c>
    </row>
    <row r="537" s="2" customFormat="1" ht="16.5" customHeight="1">
      <c r="A537" s="39"/>
      <c r="B537" s="174"/>
      <c r="C537" s="175" t="s">
        <v>786</v>
      </c>
      <c r="D537" s="175" t="s">
        <v>154</v>
      </c>
      <c r="E537" s="176" t="s">
        <v>787</v>
      </c>
      <c r="F537" s="177" t="s">
        <v>788</v>
      </c>
      <c r="G537" s="178" t="s">
        <v>676</v>
      </c>
      <c r="H537" s="179">
        <v>1</v>
      </c>
      <c r="I537" s="180"/>
      <c r="J537" s="181">
        <f>ROUND(I537*H537,2)</f>
        <v>0</v>
      </c>
      <c r="K537" s="182"/>
      <c r="L537" s="40"/>
      <c r="M537" s="183" t="s">
        <v>3</v>
      </c>
      <c r="N537" s="184" t="s">
        <v>43</v>
      </c>
      <c r="O537" s="73"/>
      <c r="P537" s="185">
        <f>O537*H537</f>
        <v>0</v>
      </c>
      <c r="Q537" s="185">
        <v>0</v>
      </c>
      <c r="R537" s="185">
        <f>Q537*H537</f>
        <v>0</v>
      </c>
      <c r="S537" s="185">
        <v>0</v>
      </c>
      <c r="T537" s="186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187" t="s">
        <v>279</v>
      </c>
      <c r="AT537" s="187" t="s">
        <v>154</v>
      </c>
      <c r="AU537" s="187" t="s">
        <v>81</v>
      </c>
      <c r="AY537" s="20" t="s">
        <v>152</v>
      </c>
      <c r="BE537" s="188">
        <f>IF(N537="základní",J537,0)</f>
        <v>0</v>
      </c>
      <c r="BF537" s="188">
        <f>IF(N537="snížená",J537,0)</f>
        <v>0</v>
      </c>
      <c r="BG537" s="188">
        <f>IF(N537="zákl. přenesená",J537,0)</f>
        <v>0</v>
      </c>
      <c r="BH537" s="188">
        <f>IF(N537="sníž. přenesená",J537,0)</f>
        <v>0</v>
      </c>
      <c r="BI537" s="188">
        <f>IF(N537="nulová",J537,0)</f>
        <v>0</v>
      </c>
      <c r="BJ537" s="20" t="s">
        <v>79</v>
      </c>
      <c r="BK537" s="188">
        <f>ROUND(I537*H537,2)</f>
        <v>0</v>
      </c>
      <c r="BL537" s="20" t="s">
        <v>279</v>
      </c>
      <c r="BM537" s="187" t="s">
        <v>789</v>
      </c>
    </row>
    <row r="538" s="2" customFormat="1" ht="44.25" customHeight="1">
      <c r="A538" s="39"/>
      <c r="B538" s="174"/>
      <c r="C538" s="175" t="s">
        <v>790</v>
      </c>
      <c r="D538" s="175" t="s">
        <v>154</v>
      </c>
      <c r="E538" s="176" t="s">
        <v>791</v>
      </c>
      <c r="F538" s="177" t="s">
        <v>792</v>
      </c>
      <c r="G538" s="178" t="s">
        <v>399</v>
      </c>
      <c r="H538" s="238"/>
      <c r="I538" s="180"/>
      <c r="J538" s="181">
        <f>ROUND(I538*H538,2)</f>
        <v>0</v>
      </c>
      <c r="K538" s="182"/>
      <c r="L538" s="40"/>
      <c r="M538" s="183" t="s">
        <v>3</v>
      </c>
      <c r="N538" s="184" t="s">
        <v>43</v>
      </c>
      <c r="O538" s="73"/>
      <c r="P538" s="185">
        <f>O538*H538</f>
        <v>0</v>
      </c>
      <c r="Q538" s="185">
        <v>0</v>
      </c>
      <c r="R538" s="185">
        <f>Q538*H538</f>
        <v>0</v>
      </c>
      <c r="S538" s="185">
        <v>0</v>
      </c>
      <c r="T538" s="186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187" t="s">
        <v>279</v>
      </c>
      <c r="AT538" s="187" t="s">
        <v>154</v>
      </c>
      <c r="AU538" s="187" t="s">
        <v>81</v>
      </c>
      <c r="AY538" s="20" t="s">
        <v>152</v>
      </c>
      <c r="BE538" s="188">
        <f>IF(N538="základní",J538,0)</f>
        <v>0</v>
      </c>
      <c r="BF538" s="188">
        <f>IF(N538="snížená",J538,0)</f>
        <v>0</v>
      </c>
      <c r="BG538" s="188">
        <f>IF(N538="zákl. přenesená",J538,0)</f>
        <v>0</v>
      </c>
      <c r="BH538" s="188">
        <f>IF(N538="sníž. přenesená",J538,0)</f>
        <v>0</v>
      </c>
      <c r="BI538" s="188">
        <f>IF(N538="nulová",J538,0)</f>
        <v>0</v>
      </c>
      <c r="BJ538" s="20" t="s">
        <v>79</v>
      </c>
      <c r="BK538" s="188">
        <f>ROUND(I538*H538,2)</f>
        <v>0</v>
      </c>
      <c r="BL538" s="20" t="s">
        <v>279</v>
      </c>
      <c r="BM538" s="187" t="s">
        <v>793</v>
      </c>
    </row>
    <row r="539" s="2" customFormat="1">
      <c r="A539" s="39"/>
      <c r="B539" s="40"/>
      <c r="C539" s="39"/>
      <c r="D539" s="189" t="s">
        <v>160</v>
      </c>
      <c r="E539" s="39"/>
      <c r="F539" s="190" t="s">
        <v>794</v>
      </c>
      <c r="G539" s="39"/>
      <c r="H539" s="39"/>
      <c r="I539" s="191"/>
      <c r="J539" s="39"/>
      <c r="K539" s="39"/>
      <c r="L539" s="40"/>
      <c r="M539" s="192"/>
      <c r="N539" s="193"/>
      <c r="O539" s="73"/>
      <c r="P539" s="73"/>
      <c r="Q539" s="73"/>
      <c r="R539" s="73"/>
      <c r="S539" s="73"/>
      <c r="T539" s="74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20" t="s">
        <v>160</v>
      </c>
      <c r="AU539" s="20" t="s">
        <v>81</v>
      </c>
    </row>
    <row r="540" s="12" customFormat="1" ht="22.8" customHeight="1">
      <c r="A540" s="12"/>
      <c r="B540" s="161"/>
      <c r="C540" s="12"/>
      <c r="D540" s="162" t="s">
        <v>71</v>
      </c>
      <c r="E540" s="172" t="s">
        <v>795</v>
      </c>
      <c r="F540" s="172" t="s">
        <v>796</v>
      </c>
      <c r="G540" s="12"/>
      <c r="H540" s="12"/>
      <c r="I540" s="164"/>
      <c r="J540" s="173">
        <f>BK540</f>
        <v>0</v>
      </c>
      <c r="K540" s="12"/>
      <c r="L540" s="161"/>
      <c r="M540" s="166"/>
      <c r="N540" s="167"/>
      <c r="O540" s="167"/>
      <c r="P540" s="168">
        <f>SUM(P541:P559)</f>
        <v>0</v>
      </c>
      <c r="Q540" s="167"/>
      <c r="R540" s="168">
        <f>SUM(R541:R559)</f>
        <v>0.83016576000000009</v>
      </c>
      <c r="S540" s="167"/>
      <c r="T540" s="169">
        <f>SUM(T541:T559)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162" t="s">
        <v>81</v>
      </c>
      <c r="AT540" s="170" t="s">
        <v>71</v>
      </c>
      <c r="AU540" s="170" t="s">
        <v>79</v>
      </c>
      <c r="AY540" s="162" t="s">
        <v>152</v>
      </c>
      <c r="BK540" s="171">
        <f>SUM(BK541:BK559)</f>
        <v>0</v>
      </c>
    </row>
    <row r="541" s="2" customFormat="1" ht="44.25" customHeight="1">
      <c r="A541" s="39"/>
      <c r="B541" s="174"/>
      <c r="C541" s="175" t="s">
        <v>797</v>
      </c>
      <c r="D541" s="175" t="s">
        <v>154</v>
      </c>
      <c r="E541" s="176" t="s">
        <v>798</v>
      </c>
      <c r="F541" s="177" t="s">
        <v>799</v>
      </c>
      <c r="G541" s="178" t="s">
        <v>157</v>
      </c>
      <c r="H541" s="179">
        <v>778</v>
      </c>
      <c r="I541" s="180"/>
      <c r="J541" s="181">
        <f>ROUND(I541*H541,2)</f>
        <v>0</v>
      </c>
      <c r="K541" s="182"/>
      <c r="L541" s="40"/>
      <c r="M541" s="183" t="s">
        <v>3</v>
      </c>
      <c r="N541" s="184" t="s">
        <v>43</v>
      </c>
      <c r="O541" s="73"/>
      <c r="P541" s="185">
        <f>O541*H541</f>
        <v>0</v>
      </c>
      <c r="Q541" s="185">
        <v>0.00022000000000000001</v>
      </c>
      <c r="R541" s="185">
        <f>Q541*H541</f>
        <v>0.17116000000000001</v>
      </c>
      <c r="S541" s="185">
        <v>0</v>
      </c>
      <c r="T541" s="186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187" t="s">
        <v>279</v>
      </c>
      <c r="AT541" s="187" t="s">
        <v>154</v>
      </c>
      <c r="AU541" s="187" t="s">
        <v>81</v>
      </c>
      <c r="AY541" s="20" t="s">
        <v>152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20" t="s">
        <v>79</v>
      </c>
      <c r="BK541" s="188">
        <f>ROUND(I541*H541,2)</f>
        <v>0</v>
      </c>
      <c r="BL541" s="20" t="s">
        <v>279</v>
      </c>
      <c r="BM541" s="187" t="s">
        <v>800</v>
      </c>
    </row>
    <row r="542" s="2" customFormat="1">
      <c r="A542" s="39"/>
      <c r="B542" s="40"/>
      <c r="C542" s="39"/>
      <c r="D542" s="189" t="s">
        <v>160</v>
      </c>
      <c r="E542" s="39"/>
      <c r="F542" s="190" t="s">
        <v>801</v>
      </c>
      <c r="G542" s="39"/>
      <c r="H542" s="39"/>
      <c r="I542" s="191"/>
      <c r="J542" s="39"/>
      <c r="K542" s="39"/>
      <c r="L542" s="40"/>
      <c r="M542" s="192"/>
      <c r="N542" s="193"/>
      <c r="O542" s="73"/>
      <c r="P542" s="73"/>
      <c r="Q542" s="73"/>
      <c r="R542" s="73"/>
      <c r="S542" s="73"/>
      <c r="T542" s="74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20" t="s">
        <v>160</v>
      </c>
      <c r="AU542" s="20" t="s">
        <v>81</v>
      </c>
    </row>
    <row r="543" s="13" customFormat="1">
      <c r="A543" s="13"/>
      <c r="B543" s="194"/>
      <c r="C543" s="13"/>
      <c r="D543" s="195" t="s">
        <v>162</v>
      </c>
      <c r="E543" s="196" t="s">
        <v>3</v>
      </c>
      <c r="F543" s="197" t="s">
        <v>802</v>
      </c>
      <c r="G543" s="13"/>
      <c r="H543" s="198">
        <v>690</v>
      </c>
      <c r="I543" s="199"/>
      <c r="J543" s="13"/>
      <c r="K543" s="13"/>
      <c r="L543" s="194"/>
      <c r="M543" s="200"/>
      <c r="N543" s="201"/>
      <c r="O543" s="201"/>
      <c r="P543" s="201"/>
      <c r="Q543" s="201"/>
      <c r="R543" s="201"/>
      <c r="S543" s="201"/>
      <c r="T543" s="20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6" t="s">
        <v>162</v>
      </c>
      <c r="AU543" s="196" t="s">
        <v>81</v>
      </c>
      <c r="AV543" s="13" t="s">
        <v>81</v>
      </c>
      <c r="AW543" s="13" t="s">
        <v>33</v>
      </c>
      <c r="AX543" s="13" t="s">
        <v>72</v>
      </c>
      <c r="AY543" s="196" t="s">
        <v>152</v>
      </c>
    </row>
    <row r="544" s="13" customFormat="1">
      <c r="A544" s="13"/>
      <c r="B544" s="194"/>
      <c r="C544" s="13"/>
      <c r="D544" s="195" t="s">
        <v>162</v>
      </c>
      <c r="E544" s="196" t="s">
        <v>3</v>
      </c>
      <c r="F544" s="197" t="s">
        <v>803</v>
      </c>
      <c r="G544" s="13"/>
      <c r="H544" s="198">
        <v>88</v>
      </c>
      <c r="I544" s="199"/>
      <c r="J544" s="13"/>
      <c r="K544" s="13"/>
      <c r="L544" s="194"/>
      <c r="M544" s="200"/>
      <c r="N544" s="201"/>
      <c r="O544" s="201"/>
      <c r="P544" s="201"/>
      <c r="Q544" s="201"/>
      <c r="R544" s="201"/>
      <c r="S544" s="201"/>
      <c r="T544" s="20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6" t="s">
        <v>162</v>
      </c>
      <c r="AU544" s="196" t="s">
        <v>81</v>
      </c>
      <c r="AV544" s="13" t="s">
        <v>81</v>
      </c>
      <c r="AW544" s="13" t="s">
        <v>33</v>
      </c>
      <c r="AX544" s="13" t="s">
        <v>72</v>
      </c>
      <c r="AY544" s="196" t="s">
        <v>152</v>
      </c>
    </row>
    <row r="545" s="15" customFormat="1">
      <c r="A545" s="15"/>
      <c r="B545" s="210"/>
      <c r="C545" s="15"/>
      <c r="D545" s="195" t="s">
        <v>162</v>
      </c>
      <c r="E545" s="211" t="s">
        <v>3</v>
      </c>
      <c r="F545" s="212" t="s">
        <v>242</v>
      </c>
      <c r="G545" s="15"/>
      <c r="H545" s="213">
        <v>778</v>
      </c>
      <c r="I545" s="214"/>
      <c r="J545" s="15"/>
      <c r="K545" s="15"/>
      <c r="L545" s="210"/>
      <c r="M545" s="215"/>
      <c r="N545" s="216"/>
      <c r="O545" s="216"/>
      <c r="P545" s="216"/>
      <c r="Q545" s="216"/>
      <c r="R545" s="216"/>
      <c r="S545" s="216"/>
      <c r="T545" s="21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11" t="s">
        <v>162</v>
      </c>
      <c r="AU545" s="211" t="s">
        <v>81</v>
      </c>
      <c r="AV545" s="15" t="s">
        <v>158</v>
      </c>
      <c r="AW545" s="15" t="s">
        <v>33</v>
      </c>
      <c r="AX545" s="15" t="s">
        <v>79</v>
      </c>
      <c r="AY545" s="211" t="s">
        <v>152</v>
      </c>
    </row>
    <row r="546" s="2" customFormat="1" ht="44.25" customHeight="1">
      <c r="A546" s="39"/>
      <c r="B546" s="174"/>
      <c r="C546" s="175" t="s">
        <v>804</v>
      </c>
      <c r="D546" s="175" t="s">
        <v>154</v>
      </c>
      <c r="E546" s="176" t="s">
        <v>805</v>
      </c>
      <c r="F546" s="177" t="s">
        <v>806</v>
      </c>
      <c r="G546" s="178" t="s">
        <v>157</v>
      </c>
      <c r="H546" s="179">
        <v>2990</v>
      </c>
      <c r="I546" s="180"/>
      <c r="J546" s="181">
        <f>ROUND(I546*H546,2)</f>
        <v>0</v>
      </c>
      <c r="K546" s="182"/>
      <c r="L546" s="40"/>
      <c r="M546" s="183" t="s">
        <v>3</v>
      </c>
      <c r="N546" s="184" t="s">
        <v>43</v>
      </c>
      <c r="O546" s="73"/>
      <c r="P546" s="185">
        <f>O546*H546</f>
        <v>0</v>
      </c>
      <c r="Q546" s="185">
        <v>0.00022000000000000001</v>
      </c>
      <c r="R546" s="185">
        <f>Q546*H546</f>
        <v>0.65780000000000005</v>
      </c>
      <c r="S546" s="185">
        <v>0</v>
      </c>
      <c r="T546" s="186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187" t="s">
        <v>279</v>
      </c>
      <c r="AT546" s="187" t="s">
        <v>154</v>
      </c>
      <c r="AU546" s="187" t="s">
        <v>81</v>
      </c>
      <c r="AY546" s="20" t="s">
        <v>152</v>
      </c>
      <c r="BE546" s="188">
        <f>IF(N546="základní",J546,0)</f>
        <v>0</v>
      </c>
      <c r="BF546" s="188">
        <f>IF(N546="snížená",J546,0)</f>
        <v>0</v>
      </c>
      <c r="BG546" s="188">
        <f>IF(N546="zákl. přenesená",J546,0)</f>
        <v>0</v>
      </c>
      <c r="BH546" s="188">
        <f>IF(N546="sníž. přenesená",J546,0)</f>
        <v>0</v>
      </c>
      <c r="BI546" s="188">
        <f>IF(N546="nulová",J546,0)</f>
        <v>0</v>
      </c>
      <c r="BJ546" s="20" t="s">
        <v>79</v>
      </c>
      <c r="BK546" s="188">
        <f>ROUND(I546*H546,2)</f>
        <v>0</v>
      </c>
      <c r="BL546" s="20" t="s">
        <v>279</v>
      </c>
      <c r="BM546" s="187" t="s">
        <v>807</v>
      </c>
    </row>
    <row r="547" s="2" customFormat="1">
      <c r="A547" s="39"/>
      <c r="B547" s="40"/>
      <c r="C547" s="39"/>
      <c r="D547" s="189" t="s">
        <v>160</v>
      </c>
      <c r="E547" s="39"/>
      <c r="F547" s="190" t="s">
        <v>808</v>
      </c>
      <c r="G547" s="39"/>
      <c r="H547" s="39"/>
      <c r="I547" s="191"/>
      <c r="J547" s="39"/>
      <c r="K547" s="39"/>
      <c r="L547" s="40"/>
      <c r="M547" s="192"/>
      <c r="N547" s="193"/>
      <c r="O547" s="73"/>
      <c r="P547" s="73"/>
      <c r="Q547" s="73"/>
      <c r="R547" s="73"/>
      <c r="S547" s="73"/>
      <c r="T547" s="74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20" t="s">
        <v>160</v>
      </c>
      <c r="AU547" s="20" t="s">
        <v>81</v>
      </c>
    </row>
    <row r="548" s="13" customFormat="1">
      <c r="A548" s="13"/>
      <c r="B548" s="194"/>
      <c r="C548" s="13"/>
      <c r="D548" s="195" t="s">
        <v>162</v>
      </c>
      <c r="E548" s="196" t="s">
        <v>3</v>
      </c>
      <c r="F548" s="197" t="s">
        <v>809</v>
      </c>
      <c r="G548" s="13"/>
      <c r="H548" s="198">
        <v>690</v>
      </c>
      <c r="I548" s="199"/>
      <c r="J548" s="13"/>
      <c r="K548" s="13"/>
      <c r="L548" s="194"/>
      <c r="M548" s="200"/>
      <c r="N548" s="201"/>
      <c r="O548" s="201"/>
      <c r="P548" s="201"/>
      <c r="Q548" s="201"/>
      <c r="R548" s="201"/>
      <c r="S548" s="201"/>
      <c r="T548" s="20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6" t="s">
        <v>162</v>
      </c>
      <c r="AU548" s="196" t="s">
        <v>81</v>
      </c>
      <c r="AV548" s="13" t="s">
        <v>81</v>
      </c>
      <c r="AW548" s="13" t="s">
        <v>33</v>
      </c>
      <c r="AX548" s="13" t="s">
        <v>72</v>
      </c>
      <c r="AY548" s="196" t="s">
        <v>152</v>
      </c>
    </row>
    <row r="549" s="13" customFormat="1">
      <c r="A549" s="13"/>
      <c r="B549" s="194"/>
      <c r="C549" s="13"/>
      <c r="D549" s="195" t="s">
        <v>162</v>
      </c>
      <c r="E549" s="196" t="s">
        <v>3</v>
      </c>
      <c r="F549" s="197" t="s">
        <v>810</v>
      </c>
      <c r="G549" s="13"/>
      <c r="H549" s="198">
        <v>2300</v>
      </c>
      <c r="I549" s="199"/>
      <c r="J549" s="13"/>
      <c r="K549" s="13"/>
      <c r="L549" s="194"/>
      <c r="M549" s="200"/>
      <c r="N549" s="201"/>
      <c r="O549" s="201"/>
      <c r="P549" s="201"/>
      <c r="Q549" s="201"/>
      <c r="R549" s="201"/>
      <c r="S549" s="201"/>
      <c r="T549" s="20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6" t="s">
        <v>162</v>
      </c>
      <c r="AU549" s="196" t="s">
        <v>81</v>
      </c>
      <c r="AV549" s="13" t="s">
        <v>81</v>
      </c>
      <c r="AW549" s="13" t="s">
        <v>33</v>
      </c>
      <c r="AX549" s="13" t="s">
        <v>72</v>
      </c>
      <c r="AY549" s="196" t="s">
        <v>152</v>
      </c>
    </row>
    <row r="550" s="15" customFormat="1">
      <c r="A550" s="15"/>
      <c r="B550" s="210"/>
      <c r="C550" s="15"/>
      <c r="D550" s="195" t="s">
        <v>162</v>
      </c>
      <c r="E550" s="211" t="s">
        <v>3</v>
      </c>
      <c r="F550" s="212" t="s">
        <v>242</v>
      </c>
      <c r="G550" s="15"/>
      <c r="H550" s="213">
        <v>2990</v>
      </c>
      <c r="I550" s="214"/>
      <c r="J550" s="15"/>
      <c r="K550" s="15"/>
      <c r="L550" s="210"/>
      <c r="M550" s="215"/>
      <c r="N550" s="216"/>
      <c r="O550" s="216"/>
      <c r="P550" s="216"/>
      <c r="Q550" s="216"/>
      <c r="R550" s="216"/>
      <c r="S550" s="216"/>
      <c r="T550" s="21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11" t="s">
        <v>162</v>
      </c>
      <c r="AU550" s="211" t="s">
        <v>81</v>
      </c>
      <c r="AV550" s="15" t="s">
        <v>158</v>
      </c>
      <c r="AW550" s="15" t="s">
        <v>33</v>
      </c>
      <c r="AX550" s="15" t="s">
        <v>79</v>
      </c>
      <c r="AY550" s="211" t="s">
        <v>152</v>
      </c>
    </row>
    <row r="551" s="2" customFormat="1" ht="24.15" customHeight="1">
      <c r="A551" s="39"/>
      <c r="B551" s="174"/>
      <c r="C551" s="175" t="s">
        <v>811</v>
      </c>
      <c r="D551" s="175" t="s">
        <v>154</v>
      </c>
      <c r="E551" s="176" t="s">
        <v>812</v>
      </c>
      <c r="F551" s="177" t="s">
        <v>813</v>
      </c>
      <c r="G551" s="178" t="s">
        <v>157</v>
      </c>
      <c r="H551" s="179">
        <v>3.7679999999999998</v>
      </c>
      <c r="I551" s="180"/>
      <c r="J551" s="181">
        <f>ROUND(I551*H551,2)</f>
        <v>0</v>
      </c>
      <c r="K551" s="182"/>
      <c r="L551" s="40"/>
      <c r="M551" s="183" t="s">
        <v>3</v>
      </c>
      <c r="N551" s="184" t="s">
        <v>43</v>
      </c>
      <c r="O551" s="73"/>
      <c r="P551" s="185">
        <f>O551*H551</f>
        <v>0</v>
      </c>
      <c r="Q551" s="185">
        <v>6.0000000000000002E-05</v>
      </c>
      <c r="R551" s="185">
        <f>Q551*H551</f>
        <v>0.00022608</v>
      </c>
      <c r="S551" s="185">
        <v>0</v>
      </c>
      <c r="T551" s="18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187" t="s">
        <v>279</v>
      </c>
      <c r="AT551" s="187" t="s">
        <v>154</v>
      </c>
      <c r="AU551" s="187" t="s">
        <v>81</v>
      </c>
      <c r="AY551" s="20" t="s">
        <v>152</v>
      </c>
      <c r="BE551" s="188">
        <f>IF(N551="základní",J551,0)</f>
        <v>0</v>
      </c>
      <c r="BF551" s="188">
        <f>IF(N551="snížená",J551,0)</f>
        <v>0</v>
      </c>
      <c r="BG551" s="188">
        <f>IF(N551="zákl. přenesená",J551,0)</f>
        <v>0</v>
      </c>
      <c r="BH551" s="188">
        <f>IF(N551="sníž. přenesená",J551,0)</f>
        <v>0</v>
      </c>
      <c r="BI551" s="188">
        <f>IF(N551="nulová",J551,0)</f>
        <v>0</v>
      </c>
      <c r="BJ551" s="20" t="s">
        <v>79</v>
      </c>
      <c r="BK551" s="188">
        <f>ROUND(I551*H551,2)</f>
        <v>0</v>
      </c>
      <c r="BL551" s="20" t="s">
        <v>279</v>
      </c>
      <c r="BM551" s="187" t="s">
        <v>814</v>
      </c>
    </row>
    <row r="552" s="2" customFormat="1">
      <c r="A552" s="39"/>
      <c r="B552" s="40"/>
      <c r="C552" s="39"/>
      <c r="D552" s="189" t="s">
        <v>160</v>
      </c>
      <c r="E552" s="39"/>
      <c r="F552" s="190" t="s">
        <v>815</v>
      </c>
      <c r="G552" s="39"/>
      <c r="H552" s="39"/>
      <c r="I552" s="191"/>
      <c r="J552" s="39"/>
      <c r="K552" s="39"/>
      <c r="L552" s="40"/>
      <c r="M552" s="192"/>
      <c r="N552" s="193"/>
      <c r="O552" s="73"/>
      <c r="P552" s="73"/>
      <c r="Q552" s="73"/>
      <c r="R552" s="73"/>
      <c r="S552" s="73"/>
      <c r="T552" s="74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20" t="s">
        <v>160</v>
      </c>
      <c r="AU552" s="20" t="s">
        <v>81</v>
      </c>
    </row>
    <row r="553" s="13" customFormat="1">
      <c r="A553" s="13"/>
      <c r="B553" s="194"/>
      <c r="C553" s="13"/>
      <c r="D553" s="195" t="s">
        <v>162</v>
      </c>
      <c r="E553" s="196" t="s">
        <v>3</v>
      </c>
      <c r="F553" s="197" t="s">
        <v>816</v>
      </c>
      <c r="G553" s="13"/>
      <c r="H553" s="198">
        <v>3.7679999999999998</v>
      </c>
      <c r="I553" s="199"/>
      <c r="J553" s="13"/>
      <c r="K553" s="13"/>
      <c r="L553" s="194"/>
      <c r="M553" s="200"/>
      <c r="N553" s="201"/>
      <c r="O553" s="201"/>
      <c r="P553" s="201"/>
      <c r="Q553" s="201"/>
      <c r="R553" s="201"/>
      <c r="S553" s="201"/>
      <c r="T553" s="20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6" t="s">
        <v>162</v>
      </c>
      <c r="AU553" s="196" t="s">
        <v>81</v>
      </c>
      <c r="AV553" s="13" t="s">
        <v>81</v>
      </c>
      <c r="AW553" s="13" t="s">
        <v>33</v>
      </c>
      <c r="AX553" s="13" t="s">
        <v>79</v>
      </c>
      <c r="AY553" s="196" t="s">
        <v>152</v>
      </c>
    </row>
    <row r="554" s="2" customFormat="1" ht="24.15" customHeight="1">
      <c r="A554" s="39"/>
      <c r="B554" s="174"/>
      <c r="C554" s="175" t="s">
        <v>817</v>
      </c>
      <c r="D554" s="175" t="s">
        <v>154</v>
      </c>
      <c r="E554" s="176" t="s">
        <v>818</v>
      </c>
      <c r="F554" s="177" t="s">
        <v>819</v>
      </c>
      <c r="G554" s="178" t="s">
        <v>157</v>
      </c>
      <c r="H554" s="179">
        <v>3.7679999999999998</v>
      </c>
      <c r="I554" s="180"/>
      <c r="J554" s="181">
        <f>ROUND(I554*H554,2)</f>
        <v>0</v>
      </c>
      <c r="K554" s="182"/>
      <c r="L554" s="40"/>
      <c r="M554" s="183" t="s">
        <v>3</v>
      </c>
      <c r="N554" s="184" t="s">
        <v>43</v>
      </c>
      <c r="O554" s="73"/>
      <c r="P554" s="185">
        <f>O554*H554</f>
        <v>0</v>
      </c>
      <c r="Q554" s="185">
        <v>0.00013999999999999999</v>
      </c>
      <c r="R554" s="185">
        <f>Q554*H554</f>
        <v>0.00052751999999999996</v>
      </c>
      <c r="S554" s="185">
        <v>0</v>
      </c>
      <c r="T554" s="18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187" t="s">
        <v>279</v>
      </c>
      <c r="AT554" s="187" t="s">
        <v>154</v>
      </c>
      <c r="AU554" s="187" t="s">
        <v>81</v>
      </c>
      <c r="AY554" s="20" t="s">
        <v>152</v>
      </c>
      <c r="BE554" s="188">
        <f>IF(N554="základní",J554,0)</f>
        <v>0</v>
      </c>
      <c r="BF554" s="188">
        <f>IF(N554="snížená",J554,0)</f>
        <v>0</v>
      </c>
      <c r="BG554" s="188">
        <f>IF(N554="zákl. přenesená",J554,0)</f>
        <v>0</v>
      </c>
      <c r="BH554" s="188">
        <f>IF(N554="sníž. přenesená",J554,0)</f>
        <v>0</v>
      </c>
      <c r="BI554" s="188">
        <f>IF(N554="nulová",J554,0)</f>
        <v>0</v>
      </c>
      <c r="BJ554" s="20" t="s">
        <v>79</v>
      </c>
      <c r="BK554" s="188">
        <f>ROUND(I554*H554,2)</f>
        <v>0</v>
      </c>
      <c r="BL554" s="20" t="s">
        <v>279</v>
      </c>
      <c r="BM554" s="187" t="s">
        <v>820</v>
      </c>
    </row>
    <row r="555" s="2" customFormat="1">
      <c r="A555" s="39"/>
      <c r="B555" s="40"/>
      <c r="C555" s="39"/>
      <c r="D555" s="189" t="s">
        <v>160</v>
      </c>
      <c r="E555" s="39"/>
      <c r="F555" s="190" t="s">
        <v>821</v>
      </c>
      <c r="G555" s="39"/>
      <c r="H555" s="39"/>
      <c r="I555" s="191"/>
      <c r="J555" s="39"/>
      <c r="K555" s="39"/>
      <c r="L555" s="40"/>
      <c r="M555" s="192"/>
      <c r="N555" s="193"/>
      <c r="O555" s="73"/>
      <c r="P555" s="73"/>
      <c r="Q555" s="73"/>
      <c r="R555" s="73"/>
      <c r="S555" s="73"/>
      <c r="T555" s="74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20" t="s">
        <v>160</v>
      </c>
      <c r="AU555" s="20" t="s">
        <v>81</v>
      </c>
    </row>
    <row r="556" s="13" customFormat="1">
      <c r="A556" s="13"/>
      <c r="B556" s="194"/>
      <c r="C556" s="13"/>
      <c r="D556" s="195" t="s">
        <v>162</v>
      </c>
      <c r="E556" s="196" t="s">
        <v>3</v>
      </c>
      <c r="F556" s="197" t="s">
        <v>816</v>
      </c>
      <c r="G556" s="13"/>
      <c r="H556" s="198">
        <v>3.7679999999999998</v>
      </c>
      <c r="I556" s="199"/>
      <c r="J556" s="13"/>
      <c r="K556" s="13"/>
      <c r="L556" s="194"/>
      <c r="M556" s="200"/>
      <c r="N556" s="201"/>
      <c r="O556" s="201"/>
      <c r="P556" s="201"/>
      <c r="Q556" s="201"/>
      <c r="R556" s="201"/>
      <c r="S556" s="201"/>
      <c r="T556" s="20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6" t="s">
        <v>162</v>
      </c>
      <c r="AU556" s="196" t="s">
        <v>81</v>
      </c>
      <c r="AV556" s="13" t="s">
        <v>81</v>
      </c>
      <c r="AW556" s="13" t="s">
        <v>33</v>
      </c>
      <c r="AX556" s="13" t="s">
        <v>79</v>
      </c>
      <c r="AY556" s="196" t="s">
        <v>152</v>
      </c>
    </row>
    <row r="557" s="2" customFormat="1" ht="24.15" customHeight="1">
      <c r="A557" s="39"/>
      <c r="B557" s="174"/>
      <c r="C557" s="175" t="s">
        <v>822</v>
      </c>
      <c r="D557" s="175" t="s">
        <v>154</v>
      </c>
      <c r="E557" s="176" t="s">
        <v>823</v>
      </c>
      <c r="F557" s="177" t="s">
        <v>824</v>
      </c>
      <c r="G557" s="178" t="s">
        <v>157</v>
      </c>
      <c r="H557" s="179">
        <v>3.7679999999999998</v>
      </c>
      <c r="I557" s="180"/>
      <c r="J557" s="181">
        <f>ROUND(I557*H557,2)</f>
        <v>0</v>
      </c>
      <c r="K557" s="182"/>
      <c r="L557" s="40"/>
      <c r="M557" s="183" t="s">
        <v>3</v>
      </c>
      <c r="N557" s="184" t="s">
        <v>43</v>
      </c>
      <c r="O557" s="73"/>
      <c r="P557" s="185">
        <f>O557*H557</f>
        <v>0</v>
      </c>
      <c r="Q557" s="185">
        <v>0.00012</v>
      </c>
      <c r="R557" s="185">
        <f>Q557*H557</f>
        <v>0.00045216000000000001</v>
      </c>
      <c r="S557" s="185">
        <v>0</v>
      </c>
      <c r="T557" s="186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187" t="s">
        <v>279</v>
      </c>
      <c r="AT557" s="187" t="s">
        <v>154</v>
      </c>
      <c r="AU557" s="187" t="s">
        <v>81</v>
      </c>
      <c r="AY557" s="20" t="s">
        <v>152</v>
      </c>
      <c r="BE557" s="188">
        <f>IF(N557="základní",J557,0)</f>
        <v>0</v>
      </c>
      <c r="BF557" s="188">
        <f>IF(N557="snížená",J557,0)</f>
        <v>0</v>
      </c>
      <c r="BG557" s="188">
        <f>IF(N557="zákl. přenesená",J557,0)</f>
        <v>0</v>
      </c>
      <c r="BH557" s="188">
        <f>IF(N557="sníž. přenesená",J557,0)</f>
        <v>0</v>
      </c>
      <c r="BI557" s="188">
        <f>IF(N557="nulová",J557,0)</f>
        <v>0</v>
      </c>
      <c r="BJ557" s="20" t="s">
        <v>79</v>
      </c>
      <c r="BK557" s="188">
        <f>ROUND(I557*H557,2)</f>
        <v>0</v>
      </c>
      <c r="BL557" s="20" t="s">
        <v>279</v>
      </c>
      <c r="BM557" s="187" t="s">
        <v>825</v>
      </c>
    </row>
    <row r="558" s="2" customFormat="1">
      <c r="A558" s="39"/>
      <c r="B558" s="40"/>
      <c r="C558" s="39"/>
      <c r="D558" s="189" t="s">
        <v>160</v>
      </c>
      <c r="E558" s="39"/>
      <c r="F558" s="190" t="s">
        <v>826</v>
      </c>
      <c r="G558" s="39"/>
      <c r="H558" s="39"/>
      <c r="I558" s="191"/>
      <c r="J558" s="39"/>
      <c r="K558" s="39"/>
      <c r="L558" s="40"/>
      <c r="M558" s="192"/>
      <c r="N558" s="193"/>
      <c r="O558" s="73"/>
      <c r="P558" s="73"/>
      <c r="Q558" s="73"/>
      <c r="R558" s="73"/>
      <c r="S558" s="73"/>
      <c r="T558" s="74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20" t="s">
        <v>160</v>
      </c>
      <c r="AU558" s="20" t="s">
        <v>81</v>
      </c>
    </row>
    <row r="559" s="13" customFormat="1">
      <c r="A559" s="13"/>
      <c r="B559" s="194"/>
      <c r="C559" s="13"/>
      <c r="D559" s="195" t="s">
        <v>162</v>
      </c>
      <c r="E559" s="196" t="s">
        <v>3</v>
      </c>
      <c r="F559" s="197" t="s">
        <v>816</v>
      </c>
      <c r="G559" s="13"/>
      <c r="H559" s="198">
        <v>3.7679999999999998</v>
      </c>
      <c r="I559" s="199"/>
      <c r="J559" s="13"/>
      <c r="K559" s="13"/>
      <c r="L559" s="194"/>
      <c r="M559" s="200"/>
      <c r="N559" s="201"/>
      <c r="O559" s="201"/>
      <c r="P559" s="201"/>
      <c r="Q559" s="201"/>
      <c r="R559" s="201"/>
      <c r="S559" s="201"/>
      <c r="T559" s="20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6" t="s">
        <v>162</v>
      </c>
      <c r="AU559" s="196" t="s">
        <v>81</v>
      </c>
      <c r="AV559" s="13" t="s">
        <v>81</v>
      </c>
      <c r="AW559" s="13" t="s">
        <v>33</v>
      </c>
      <c r="AX559" s="13" t="s">
        <v>79</v>
      </c>
      <c r="AY559" s="196" t="s">
        <v>152</v>
      </c>
    </row>
    <row r="560" s="12" customFormat="1" ht="22.8" customHeight="1">
      <c r="A560" s="12"/>
      <c r="B560" s="161"/>
      <c r="C560" s="12"/>
      <c r="D560" s="162" t="s">
        <v>71</v>
      </c>
      <c r="E560" s="172" t="s">
        <v>827</v>
      </c>
      <c r="F560" s="172" t="s">
        <v>828</v>
      </c>
      <c r="G560" s="12"/>
      <c r="H560" s="12"/>
      <c r="I560" s="164"/>
      <c r="J560" s="173">
        <f>BK560</f>
        <v>0</v>
      </c>
      <c r="K560" s="12"/>
      <c r="L560" s="161"/>
      <c r="M560" s="166"/>
      <c r="N560" s="167"/>
      <c r="O560" s="167"/>
      <c r="P560" s="168">
        <f>SUM(P561:P620)</f>
        <v>0</v>
      </c>
      <c r="Q560" s="167"/>
      <c r="R560" s="168">
        <f>SUM(R561:R620)</f>
        <v>0.13069979999999998</v>
      </c>
      <c r="S560" s="167"/>
      <c r="T560" s="169">
        <f>SUM(T561:T620)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62" t="s">
        <v>81</v>
      </c>
      <c r="AT560" s="170" t="s">
        <v>71</v>
      </c>
      <c r="AU560" s="170" t="s">
        <v>79</v>
      </c>
      <c r="AY560" s="162" t="s">
        <v>152</v>
      </c>
      <c r="BK560" s="171">
        <f>SUM(BK561:BK620)</f>
        <v>0</v>
      </c>
    </row>
    <row r="561" s="2" customFormat="1" ht="24.15" customHeight="1">
      <c r="A561" s="39"/>
      <c r="B561" s="174"/>
      <c r="C561" s="175" t="s">
        <v>829</v>
      </c>
      <c r="D561" s="175" t="s">
        <v>154</v>
      </c>
      <c r="E561" s="176" t="s">
        <v>830</v>
      </c>
      <c r="F561" s="177" t="s">
        <v>831</v>
      </c>
      <c r="G561" s="178" t="s">
        <v>157</v>
      </c>
      <c r="H561" s="179">
        <v>159.38999999999999</v>
      </c>
      <c r="I561" s="180"/>
      <c r="J561" s="181">
        <f>ROUND(I561*H561,2)</f>
        <v>0</v>
      </c>
      <c r="K561" s="182"/>
      <c r="L561" s="40"/>
      <c r="M561" s="183" t="s">
        <v>3</v>
      </c>
      <c r="N561" s="184" t="s">
        <v>43</v>
      </c>
      <c r="O561" s="73"/>
      <c r="P561" s="185">
        <f>O561*H561</f>
        <v>0</v>
      </c>
      <c r="Q561" s="185">
        <v>0</v>
      </c>
      <c r="R561" s="185">
        <f>Q561*H561</f>
        <v>0</v>
      </c>
      <c r="S561" s="185">
        <v>0</v>
      </c>
      <c r="T561" s="186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187" t="s">
        <v>279</v>
      </c>
      <c r="AT561" s="187" t="s">
        <v>154</v>
      </c>
      <c r="AU561" s="187" t="s">
        <v>81</v>
      </c>
      <c r="AY561" s="20" t="s">
        <v>152</v>
      </c>
      <c r="BE561" s="188">
        <f>IF(N561="základní",J561,0)</f>
        <v>0</v>
      </c>
      <c r="BF561" s="188">
        <f>IF(N561="snížená",J561,0)</f>
        <v>0</v>
      </c>
      <c r="BG561" s="188">
        <f>IF(N561="zákl. přenesená",J561,0)</f>
        <v>0</v>
      </c>
      <c r="BH561" s="188">
        <f>IF(N561="sníž. přenesená",J561,0)</f>
        <v>0</v>
      </c>
      <c r="BI561" s="188">
        <f>IF(N561="nulová",J561,0)</f>
        <v>0</v>
      </c>
      <c r="BJ561" s="20" t="s">
        <v>79</v>
      </c>
      <c r="BK561" s="188">
        <f>ROUND(I561*H561,2)</f>
        <v>0</v>
      </c>
      <c r="BL561" s="20" t="s">
        <v>279</v>
      </c>
      <c r="BM561" s="187" t="s">
        <v>832</v>
      </c>
    </row>
    <row r="562" s="2" customFormat="1">
      <c r="A562" s="39"/>
      <c r="B562" s="40"/>
      <c r="C562" s="39"/>
      <c r="D562" s="189" t="s">
        <v>160</v>
      </c>
      <c r="E562" s="39"/>
      <c r="F562" s="190" t="s">
        <v>833</v>
      </c>
      <c r="G562" s="39"/>
      <c r="H562" s="39"/>
      <c r="I562" s="191"/>
      <c r="J562" s="39"/>
      <c r="K562" s="39"/>
      <c r="L562" s="40"/>
      <c r="M562" s="192"/>
      <c r="N562" s="193"/>
      <c r="O562" s="73"/>
      <c r="P562" s="73"/>
      <c r="Q562" s="73"/>
      <c r="R562" s="73"/>
      <c r="S562" s="73"/>
      <c r="T562" s="74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20" t="s">
        <v>160</v>
      </c>
      <c r="AU562" s="20" t="s">
        <v>81</v>
      </c>
    </row>
    <row r="563" s="14" customFormat="1">
      <c r="A563" s="14"/>
      <c r="B563" s="203"/>
      <c r="C563" s="14"/>
      <c r="D563" s="195" t="s">
        <v>162</v>
      </c>
      <c r="E563" s="204" t="s">
        <v>3</v>
      </c>
      <c r="F563" s="205" t="s">
        <v>738</v>
      </c>
      <c r="G563" s="14"/>
      <c r="H563" s="204" t="s">
        <v>3</v>
      </c>
      <c r="I563" s="206"/>
      <c r="J563" s="14"/>
      <c r="K563" s="14"/>
      <c r="L563" s="203"/>
      <c r="M563" s="207"/>
      <c r="N563" s="208"/>
      <c r="O563" s="208"/>
      <c r="P563" s="208"/>
      <c r="Q563" s="208"/>
      <c r="R563" s="208"/>
      <c r="S563" s="208"/>
      <c r="T563" s="20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4" t="s">
        <v>162</v>
      </c>
      <c r="AU563" s="204" t="s">
        <v>81</v>
      </c>
      <c r="AV563" s="14" t="s">
        <v>79</v>
      </c>
      <c r="AW563" s="14" t="s">
        <v>33</v>
      </c>
      <c r="AX563" s="14" t="s">
        <v>72</v>
      </c>
      <c r="AY563" s="204" t="s">
        <v>152</v>
      </c>
    </row>
    <row r="564" s="13" customFormat="1">
      <c r="A564" s="13"/>
      <c r="B564" s="194"/>
      <c r="C564" s="13"/>
      <c r="D564" s="195" t="s">
        <v>162</v>
      </c>
      <c r="E564" s="196" t="s">
        <v>3</v>
      </c>
      <c r="F564" s="197" t="s">
        <v>834</v>
      </c>
      <c r="G564" s="13"/>
      <c r="H564" s="198">
        <v>53.759999999999998</v>
      </c>
      <c r="I564" s="199"/>
      <c r="J564" s="13"/>
      <c r="K564" s="13"/>
      <c r="L564" s="194"/>
      <c r="M564" s="200"/>
      <c r="N564" s="201"/>
      <c r="O564" s="201"/>
      <c r="P564" s="201"/>
      <c r="Q564" s="201"/>
      <c r="R564" s="201"/>
      <c r="S564" s="201"/>
      <c r="T564" s="20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6" t="s">
        <v>162</v>
      </c>
      <c r="AU564" s="196" t="s">
        <v>81</v>
      </c>
      <c r="AV564" s="13" t="s">
        <v>81</v>
      </c>
      <c r="AW564" s="13" t="s">
        <v>33</v>
      </c>
      <c r="AX564" s="13" t="s">
        <v>72</v>
      </c>
      <c r="AY564" s="196" t="s">
        <v>152</v>
      </c>
    </row>
    <row r="565" s="13" customFormat="1">
      <c r="A565" s="13"/>
      <c r="B565" s="194"/>
      <c r="C565" s="13"/>
      <c r="D565" s="195" t="s">
        <v>162</v>
      </c>
      <c r="E565" s="196" t="s">
        <v>3</v>
      </c>
      <c r="F565" s="197" t="s">
        <v>835</v>
      </c>
      <c r="G565" s="13"/>
      <c r="H565" s="198">
        <v>10.752000000000001</v>
      </c>
      <c r="I565" s="199"/>
      <c r="J565" s="13"/>
      <c r="K565" s="13"/>
      <c r="L565" s="194"/>
      <c r="M565" s="200"/>
      <c r="N565" s="201"/>
      <c r="O565" s="201"/>
      <c r="P565" s="201"/>
      <c r="Q565" s="201"/>
      <c r="R565" s="201"/>
      <c r="S565" s="201"/>
      <c r="T565" s="20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6" t="s">
        <v>162</v>
      </c>
      <c r="AU565" s="196" t="s">
        <v>81</v>
      </c>
      <c r="AV565" s="13" t="s">
        <v>81</v>
      </c>
      <c r="AW565" s="13" t="s">
        <v>33</v>
      </c>
      <c r="AX565" s="13" t="s">
        <v>72</v>
      </c>
      <c r="AY565" s="196" t="s">
        <v>152</v>
      </c>
    </row>
    <row r="566" s="13" customFormat="1">
      <c r="A566" s="13"/>
      <c r="B566" s="194"/>
      <c r="C566" s="13"/>
      <c r="D566" s="195" t="s">
        <v>162</v>
      </c>
      <c r="E566" s="196" t="s">
        <v>3</v>
      </c>
      <c r="F566" s="197" t="s">
        <v>836</v>
      </c>
      <c r="G566" s="13"/>
      <c r="H566" s="198">
        <v>7.5259999999999998</v>
      </c>
      <c r="I566" s="199"/>
      <c r="J566" s="13"/>
      <c r="K566" s="13"/>
      <c r="L566" s="194"/>
      <c r="M566" s="200"/>
      <c r="N566" s="201"/>
      <c r="O566" s="201"/>
      <c r="P566" s="201"/>
      <c r="Q566" s="201"/>
      <c r="R566" s="201"/>
      <c r="S566" s="201"/>
      <c r="T566" s="20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6" t="s">
        <v>162</v>
      </c>
      <c r="AU566" s="196" t="s">
        <v>81</v>
      </c>
      <c r="AV566" s="13" t="s">
        <v>81</v>
      </c>
      <c r="AW566" s="13" t="s">
        <v>33</v>
      </c>
      <c r="AX566" s="13" t="s">
        <v>72</v>
      </c>
      <c r="AY566" s="196" t="s">
        <v>152</v>
      </c>
    </row>
    <row r="567" s="13" customFormat="1">
      <c r="A567" s="13"/>
      <c r="B567" s="194"/>
      <c r="C567" s="13"/>
      <c r="D567" s="195" t="s">
        <v>162</v>
      </c>
      <c r="E567" s="196" t="s">
        <v>3</v>
      </c>
      <c r="F567" s="197" t="s">
        <v>837</v>
      </c>
      <c r="G567" s="13"/>
      <c r="H567" s="198">
        <v>1.8480000000000001</v>
      </c>
      <c r="I567" s="199"/>
      <c r="J567" s="13"/>
      <c r="K567" s="13"/>
      <c r="L567" s="194"/>
      <c r="M567" s="200"/>
      <c r="N567" s="201"/>
      <c r="O567" s="201"/>
      <c r="P567" s="201"/>
      <c r="Q567" s="201"/>
      <c r="R567" s="201"/>
      <c r="S567" s="201"/>
      <c r="T567" s="20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6" t="s">
        <v>162</v>
      </c>
      <c r="AU567" s="196" t="s">
        <v>81</v>
      </c>
      <c r="AV567" s="13" t="s">
        <v>81</v>
      </c>
      <c r="AW567" s="13" t="s">
        <v>33</v>
      </c>
      <c r="AX567" s="13" t="s">
        <v>72</v>
      </c>
      <c r="AY567" s="196" t="s">
        <v>152</v>
      </c>
    </row>
    <row r="568" s="13" customFormat="1">
      <c r="A568" s="13"/>
      <c r="B568" s="194"/>
      <c r="C568" s="13"/>
      <c r="D568" s="195" t="s">
        <v>162</v>
      </c>
      <c r="E568" s="196" t="s">
        <v>3</v>
      </c>
      <c r="F568" s="197" t="s">
        <v>838</v>
      </c>
      <c r="G568" s="13"/>
      <c r="H568" s="198">
        <v>13.776</v>
      </c>
      <c r="I568" s="199"/>
      <c r="J568" s="13"/>
      <c r="K568" s="13"/>
      <c r="L568" s="194"/>
      <c r="M568" s="200"/>
      <c r="N568" s="201"/>
      <c r="O568" s="201"/>
      <c r="P568" s="201"/>
      <c r="Q568" s="201"/>
      <c r="R568" s="201"/>
      <c r="S568" s="201"/>
      <c r="T568" s="20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6" t="s">
        <v>162</v>
      </c>
      <c r="AU568" s="196" t="s">
        <v>81</v>
      </c>
      <c r="AV568" s="13" t="s">
        <v>81</v>
      </c>
      <c r="AW568" s="13" t="s">
        <v>33</v>
      </c>
      <c r="AX568" s="13" t="s">
        <v>72</v>
      </c>
      <c r="AY568" s="196" t="s">
        <v>152</v>
      </c>
    </row>
    <row r="569" s="13" customFormat="1">
      <c r="A569" s="13"/>
      <c r="B569" s="194"/>
      <c r="C569" s="13"/>
      <c r="D569" s="195" t="s">
        <v>162</v>
      </c>
      <c r="E569" s="196" t="s">
        <v>3</v>
      </c>
      <c r="F569" s="197" t="s">
        <v>839</v>
      </c>
      <c r="G569" s="13"/>
      <c r="H569" s="198">
        <v>20.16</v>
      </c>
      <c r="I569" s="199"/>
      <c r="J569" s="13"/>
      <c r="K569" s="13"/>
      <c r="L569" s="194"/>
      <c r="M569" s="200"/>
      <c r="N569" s="201"/>
      <c r="O569" s="201"/>
      <c r="P569" s="201"/>
      <c r="Q569" s="201"/>
      <c r="R569" s="201"/>
      <c r="S569" s="201"/>
      <c r="T569" s="20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6" t="s">
        <v>162</v>
      </c>
      <c r="AU569" s="196" t="s">
        <v>81</v>
      </c>
      <c r="AV569" s="13" t="s">
        <v>81</v>
      </c>
      <c r="AW569" s="13" t="s">
        <v>33</v>
      </c>
      <c r="AX569" s="13" t="s">
        <v>72</v>
      </c>
      <c r="AY569" s="196" t="s">
        <v>152</v>
      </c>
    </row>
    <row r="570" s="13" customFormat="1">
      <c r="A570" s="13"/>
      <c r="B570" s="194"/>
      <c r="C570" s="13"/>
      <c r="D570" s="195" t="s">
        <v>162</v>
      </c>
      <c r="E570" s="196" t="s">
        <v>3</v>
      </c>
      <c r="F570" s="197" t="s">
        <v>840</v>
      </c>
      <c r="G570" s="13"/>
      <c r="H570" s="198">
        <v>19.655999999999999</v>
      </c>
      <c r="I570" s="199"/>
      <c r="J570" s="13"/>
      <c r="K570" s="13"/>
      <c r="L570" s="194"/>
      <c r="M570" s="200"/>
      <c r="N570" s="201"/>
      <c r="O570" s="201"/>
      <c r="P570" s="201"/>
      <c r="Q570" s="201"/>
      <c r="R570" s="201"/>
      <c r="S570" s="201"/>
      <c r="T570" s="20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6" t="s">
        <v>162</v>
      </c>
      <c r="AU570" s="196" t="s">
        <v>81</v>
      </c>
      <c r="AV570" s="13" t="s">
        <v>81</v>
      </c>
      <c r="AW570" s="13" t="s">
        <v>33</v>
      </c>
      <c r="AX570" s="13" t="s">
        <v>72</v>
      </c>
      <c r="AY570" s="196" t="s">
        <v>152</v>
      </c>
    </row>
    <row r="571" s="13" customFormat="1">
      <c r="A571" s="13"/>
      <c r="B571" s="194"/>
      <c r="C571" s="13"/>
      <c r="D571" s="195" t="s">
        <v>162</v>
      </c>
      <c r="E571" s="196" t="s">
        <v>3</v>
      </c>
      <c r="F571" s="197" t="s">
        <v>841</v>
      </c>
      <c r="G571" s="13"/>
      <c r="H571" s="198">
        <v>14</v>
      </c>
      <c r="I571" s="199"/>
      <c r="J571" s="13"/>
      <c r="K571" s="13"/>
      <c r="L571" s="194"/>
      <c r="M571" s="200"/>
      <c r="N571" s="201"/>
      <c r="O571" s="201"/>
      <c r="P571" s="201"/>
      <c r="Q571" s="201"/>
      <c r="R571" s="201"/>
      <c r="S571" s="201"/>
      <c r="T571" s="20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6" t="s">
        <v>162</v>
      </c>
      <c r="AU571" s="196" t="s">
        <v>81</v>
      </c>
      <c r="AV571" s="13" t="s">
        <v>81</v>
      </c>
      <c r="AW571" s="13" t="s">
        <v>33</v>
      </c>
      <c r="AX571" s="13" t="s">
        <v>72</v>
      </c>
      <c r="AY571" s="196" t="s">
        <v>152</v>
      </c>
    </row>
    <row r="572" s="13" customFormat="1">
      <c r="A572" s="13"/>
      <c r="B572" s="194"/>
      <c r="C572" s="13"/>
      <c r="D572" s="195" t="s">
        <v>162</v>
      </c>
      <c r="E572" s="196" t="s">
        <v>3</v>
      </c>
      <c r="F572" s="197" t="s">
        <v>842</v>
      </c>
      <c r="G572" s="13"/>
      <c r="H572" s="198">
        <v>1.792</v>
      </c>
      <c r="I572" s="199"/>
      <c r="J572" s="13"/>
      <c r="K572" s="13"/>
      <c r="L572" s="194"/>
      <c r="M572" s="200"/>
      <c r="N572" s="201"/>
      <c r="O572" s="201"/>
      <c r="P572" s="201"/>
      <c r="Q572" s="201"/>
      <c r="R572" s="201"/>
      <c r="S572" s="201"/>
      <c r="T572" s="20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6" t="s">
        <v>162</v>
      </c>
      <c r="AU572" s="196" t="s">
        <v>81</v>
      </c>
      <c r="AV572" s="13" t="s">
        <v>81</v>
      </c>
      <c r="AW572" s="13" t="s">
        <v>33</v>
      </c>
      <c r="AX572" s="13" t="s">
        <v>72</v>
      </c>
      <c r="AY572" s="196" t="s">
        <v>152</v>
      </c>
    </row>
    <row r="573" s="16" customFormat="1">
      <c r="A573" s="16"/>
      <c r="B573" s="219"/>
      <c r="C573" s="16"/>
      <c r="D573" s="195" t="s">
        <v>162</v>
      </c>
      <c r="E573" s="220" t="s">
        <v>3</v>
      </c>
      <c r="F573" s="221" t="s">
        <v>314</v>
      </c>
      <c r="G573" s="16"/>
      <c r="H573" s="222">
        <v>143.27000000000001</v>
      </c>
      <c r="I573" s="223"/>
      <c r="J573" s="16"/>
      <c r="K573" s="16"/>
      <c r="L573" s="219"/>
      <c r="M573" s="224"/>
      <c r="N573" s="225"/>
      <c r="O573" s="225"/>
      <c r="P573" s="225"/>
      <c r="Q573" s="225"/>
      <c r="R573" s="225"/>
      <c r="S573" s="225"/>
      <c r="T573" s="22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20" t="s">
        <v>162</v>
      </c>
      <c r="AU573" s="220" t="s">
        <v>81</v>
      </c>
      <c r="AV573" s="16" t="s">
        <v>168</v>
      </c>
      <c r="AW573" s="16" t="s">
        <v>33</v>
      </c>
      <c r="AX573" s="16" t="s">
        <v>72</v>
      </c>
      <c r="AY573" s="220" t="s">
        <v>152</v>
      </c>
    </row>
    <row r="574" s="14" customFormat="1">
      <c r="A574" s="14"/>
      <c r="B574" s="203"/>
      <c r="C574" s="14"/>
      <c r="D574" s="195" t="s">
        <v>162</v>
      </c>
      <c r="E574" s="204" t="s">
        <v>3</v>
      </c>
      <c r="F574" s="205" t="s">
        <v>843</v>
      </c>
      <c r="G574" s="14"/>
      <c r="H574" s="204" t="s">
        <v>3</v>
      </c>
      <c r="I574" s="206"/>
      <c r="J574" s="14"/>
      <c r="K574" s="14"/>
      <c r="L574" s="203"/>
      <c r="M574" s="207"/>
      <c r="N574" s="208"/>
      <c r="O574" s="208"/>
      <c r="P574" s="208"/>
      <c r="Q574" s="208"/>
      <c r="R574" s="208"/>
      <c r="S574" s="208"/>
      <c r="T574" s="20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4" t="s">
        <v>162</v>
      </c>
      <c r="AU574" s="204" t="s">
        <v>81</v>
      </c>
      <c r="AV574" s="14" t="s">
        <v>79</v>
      </c>
      <c r="AW574" s="14" t="s">
        <v>33</v>
      </c>
      <c r="AX574" s="14" t="s">
        <v>72</v>
      </c>
      <c r="AY574" s="204" t="s">
        <v>152</v>
      </c>
    </row>
    <row r="575" s="13" customFormat="1">
      <c r="A575" s="13"/>
      <c r="B575" s="194"/>
      <c r="C575" s="13"/>
      <c r="D575" s="195" t="s">
        <v>162</v>
      </c>
      <c r="E575" s="196" t="s">
        <v>3</v>
      </c>
      <c r="F575" s="197" t="s">
        <v>190</v>
      </c>
      <c r="G575" s="13"/>
      <c r="H575" s="198">
        <v>7</v>
      </c>
      <c r="I575" s="199"/>
      <c r="J575" s="13"/>
      <c r="K575" s="13"/>
      <c r="L575" s="194"/>
      <c r="M575" s="200"/>
      <c r="N575" s="201"/>
      <c r="O575" s="201"/>
      <c r="P575" s="201"/>
      <c r="Q575" s="201"/>
      <c r="R575" s="201"/>
      <c r="S575" s="201"/>
      <c r="T575" s="20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6" t="s">
        <v>162</v>
      </c>
      <c r="AU575" s="196" t="s">
        <v>81</v>
      </c>
      <c r="AV575" s="13" t="s">
        <v>81</v>
      </c>
      <c r="AW575" s="13" t="s">
        <v>33</v>
      </c>
      <c r="AX575" s="13" t="s">
        <v>72</v>
      </c>
      <c r="AY575" s="196" t="s">
        <v>152</v>
      </c>
    </row>
    <row r="576" s="16" customFormat="1">
      <c r="A576" s="16"/>
      <c r="B576" s="219"/>
      <c r="C576" s="16"/>
      <c r="D576" s="195" t="s">
        <v>162</v>
      </c>
      <c r="E576" s="220" t="s">
        <v>3</v>
      </c>
      <c r="F576" s="221" t="s">
        <v>314</v>
      </c>
      <c r="G576" s="16"/>
      <c r="H576" s="222">
        <v>7</v>
      </c>
      <c r="I576" s="223"/>
      <c r="J576" s="16"/>
      <c r="K576" s="16"/>
      <c r="L576" s="219"/>
      <c r="M576" s="224"/>
      <c r="N576" s="225"/>
      <c r="O576" s="225"/>
      <c r="P576" s="225"/>
      <c r="Q576" s="225"/>
      <c r="R576" s="225"/>
      <c r="S576" s="225"/>
      <c r="T576" s="22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T576" s="220" t="s">
        <v>162</v>
      </c>
      <c r="AU576" s="220" t="s">
        <v>81</v>
      </c>
      <c r="AV576" s="16" t="s">
        <v>168</v>
      </c>
      <c r="AW576" s="16" t="s">
        <v>33</v>
      </c>
      <c r="AX576" s="16" t="s">
        <v>72</v>
      </c>
      <c r="AY576" s="220" t="s">
        <v>152</v>
      </c>
    </row>
    <row r="577" s="14" customFormat="1">
      <c r="A577" s="14"/>
      <c r="B577" s="203"/>
      <c r="C577" s="14"/>
      <c r="D577" s="195" t="s">
        <v>162</v>
      </c>
      <c r="E577" s="204" t="s">
        <v>3</v>
      </c>
      <c r="F577" s="205" t="s">
        <v>409</v>
      </c>
      <c r="G577" s="14"/>
      <c r="H577" s="204" t="s">
        <v>3</v>
      </c>
      <c r="I577" s="206"/>
      <c r="J577" s="14"/>
      <c r="K577" s="14"/>
      <c r="L577" s="203"/>
      <c r="M577" s="207"/>
      <c r="N577" s="208"/>
      <c r="O577" s="208"/>
      <c r="P577" s="208"/>
      <c r="Q577" s="208"/>
      <c r="R577" s="208"/>
      <c r="S577" s="208"/>
      <c r="T577" s="20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04" t="s">
        <v>162</v>
      </c>
      <c r="AU577" s="204" t="s">
        <v>81</v>
      </c>
      <c r="AV577" s="14" t="s">
        <v>79</v>
      </c>
      <c r="AW577" s="14" t="s">
        <v>33</v>
      </c>
      <c r="AX577" s="14" t="s">
        <v>72</v>
      </c>
      <c r="AY577" s="204" t="s">
        <v>152</v>
      </c>
    </row>
    <row r="578" s="13" customFormat="1">
      <c r="A578" s="13"/>
      <c r="B578" s="194"/>
      <c r="C578" s="13"/>
      <c r="D578" s="195" t="s">
        <v>162</v>
      </c>
      <c r="E578" s="196" t="s">
        <v>3</v>
      </c>
      <c r="F578" s="197" t="s">
        <v>844</v>
      </c>
      <c r="G578" s="13"/>
      <c r="H578" s="198">
        <v>9.1199999999999992</v>
      </c>
      <c r="I578" s="199"/>
      <c r="J578" s="13"/>
      <c r="K578" s="13"/>
      <c r="L578" s="194"/>
      <c r="M578" s="200"/>
      <c r="N578" s="201"/>
      <c r="O578" s="201"/>
      <c r="P578" s="201"/>
      <c r="Q578" s="201"/>
      <c r="R578" s="201"/>
      <c r="S578" s="201"/>
      <c r="T578" s="20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6" t="s">
        <v>162</v>
      </c>
      <c r="AU578" s="196" t="s">
        <v>81</v>
      </c>
      <c r="AV578" s="13" t="s">
        <v>81</v>
      </c>
      <c r="AW578" s="13" t="s">
        <v>33</v>
      </c>
      <c r="AX578" s="13" t="s">
        <v>72</v>
      </c>
      <c r="AY578" s="196" t="s">
        <v>152</v>
      </c>
    </row>
    <row r="579" s="16" customFormat="1">
      <c r="A579" s="16"/>
      <c r="B579" s="219"/>
      <c r="C579" s="16"/>
      <c r="D579" s="195" t="s">
        <v>162</v>
      </c>
      <c r="E579" s="220" t="s">
        <v>3</v>
      </c>
      <c r="F579" s="221" t="s">
        <v>314</v>
      </c>
      <c r="G579" s="16"/>
      <c r="H579" s="222">
        <v>9.1199999999999992</v>
      </c>
      <c r="I579" s="223"/>
      <c r="J579" s="16"/>
      <c r="K579" s="16"/>
      <c r="L579" s="219"/>
      <c r="M579" s="224"/>
      <c r="N579" s="225"/>
      <c r="O579" s="225"/>
      <c r="P579" s="225"/>
      <c r="Q579" s="225"/>
      <c r="R579" s="225"/>
      <c r="S579" s="225"/>
      <c r="T579" s="22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20" t="s">
        <v>162</v>
      </c>
      <c r="AU579" s="220" t="s">
        <v>81</v>
      </c>
      <c r="AV579" s="16" t="s">
        <v>168</v>
      </c>
      <c r="AW579" s="16" t="s">
        <v>33</v>
      </c>
      <c r="AX579" s="16" t="s">
        <v>72</v>
      </c>
      <c r="AY579" s="220" t="s">
        <v>152</v>
      </c>
    </row>
    <row r="580" s="15" customFormat="1">
      <c r="A580" s="15"/>
      <c r="B580" s="210"/>
      <c r="C580" s="15"/>
      <c r="D580" s="195" t="s">
        <v>162</v>
      </c>
      <c r="E580" s="211" t="s">
        <v>3</v>
      </c>
      <c r="F580" s="212" t="s">
        <v>242</v>
      </c>
      <c r="G580" s="15"/>
      <c r="H580" s="213">
        <v>159.38999999999999</v>
      </c>
      <c r="I580" s="214"/>
      <c r="J580" s="15"/>
      <c r="K580" s="15"/>
      <c r="L580" s="210"/>
      <c r="M580" s="215"/>
      <c r="N580" s="216"/>
      <c r="O580" s="216"/>
      <c r="P580" s="216"/>
      <c r="Q580" s="216"/>
      <c r="R580" s="216"/>
      <c r="S580" s="216"/>
      <c r="T580" s="217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11" t="s">
        <v>162</v>
      </c>
      <c r="AU580" s="211" t="s">
        <v>81</v>
      </c>
      <c r="AV580" s="15" t="s">
        <v>158</v>
      </c>
      <c r="AW580" s="15" t="s">
        <v>33</v>
      </c>
      <c r="AX580" s="15" t="s">
        <v>79</v>
      </c>
      <c r="AY580" s="211" t="s">
        <v>152</v>
      </c>
    </row>
    <row r="581" s="2" customFormat="1" ht="33" customHeight="1">
      <c r="A581" s="39"/>
      <c r="B581" s="174"/>
      <c r="C581" s="175" t="s">
        <v>845</v>
      </c>
      <c r="D581" s="175" t="s">
        <v>154</v>
      </c>
      <c r="E581" s="176" t="s">
        <v>846</v>
      </c>
      <c r="F581" s="177" t="s">
        <v>847</v>
      </c>
      <c r="G581" s="178" t="s">
        <v>157</v>
      </c>
      <c r="H581" s="179">
        <v>159.38999999999999</v>
      </c>
      <c r="I581" s="180"/>
      <c r="J581" s="181">
        <f>ROUND(I581*H581,2)</f>
        <v>0</v>
      </c>
      <c r="K581" s="182"/>
      <c r="L581" s="40"/>
      <c r="M581" s="183" t="s">
        <v>3</v>
      </c>
      <c r="N581" s="184" t="s">
        <v>43</v>
      </c>
      <c r="O581" s="73"/>
      <c r="P581" s="185">
        <f>O581*H581</f>
        <v>0</v>
      </c>
      <c r="Q581" s="185">
        <v>0</v>
      </c>
      <c r="R581" s="185">
        <f>Q581*H581</f>
        <v>0</v>
      </c>
      <c r="S581" s="185">
        <v>0</v>
      </c>
      <c r="T581" s="18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187" t="s">
        <v>279</v>
      </c>
      <c r="AT581" s="187" t="s">
        <v>154</v>
      </c>
      <c r="AU581" s="187" t="s">
        <v>81</v>
      </c>
      <c r="AY581" s="20" t="s">
        <v>152</v>
      </c>
      <c r="BE581" s="188">
        <f>IF(N581="základní",J581,0)</f>
        <v>0</v>
      </c>
      <c r="BF581" s="188">
        <f>IF(N581="snížená",J581,0)</f>
        <v>0</v>
      </c>
      <c r="BG581" s="188">
        <f>IF(N581="zákl. přenesená",J581,0)</f>
        <v>0</v>
      </c>
      <c r="BH581" s="188">
        <f>IF(N581="sníž. přenesená",J581,0)</f>
        <v>0</v>
      </c>
      <c r="BI581" s="188">
        <f>IF(N581="nulová",J581,0)</f>
        <v>0</v>
      </c>
      <c r="BJ581" s="20" t="s">
        <v>79</v>
      </c>
      <c r="BK581" s="188">
        <f>ROUND(I581*H581,2)</f>
        <v>0</v>
      </c>
      <c r="BL581" s="20" t="s">
        <v>279</v>
      </c>
      <c r="BM581" s="187" t="s">
        <v>848</v>
      </c>
    </row>
    <row r="582" s="2" customFormat="1">
      <c r="A582" s="39"/>
      <c r="B582" s="40"/>
      <c r="C582" s="39"/>
      <c r="D582" s="189" t="s">
        <v>160</v>
      </c>
      <c r="E582" s="39"/>
      <c r="F582" s="190" t="s">
        <v>849</v>
      </c>
      <c r="G582" s="39"/>
      <c r="H582" s="39"/>
      <c r="I582" s="191"/>
      <c r="J582" s="39"/>
      <c r="K582" s="39"/>
      <c r="L582" s="40"/>
      <c r="M582" s="192"/>
      <c r="N582" s="193"/>
      <c r="O582" s="73"/>
      <c r="P582" s="73"/>
      <c r="Q582" s="73"/>
      <c r="R582" s="73"/>
      <c r="S582" s="73"/>
      <c r="T582" s="74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20" t="s">
        <v>160</v>
      </c>
      <c r="AU582" s="20" t="s">
        <v>81</v>
      </c>
    </row>
    <row r="583" s="14" customFormat="1">
      <c r="A583" s="14"/>
      <c r="B583" s="203"/>
      <c r="C583" s="14"/>
      <c r="D583" s="195" t="s">
        <v>162</v>
      </c>
      <c r="E583" s="204" t="s">
        <v>3</v>
      </c>
      <c r="F583" s="205" t="s">
        <v>738</v>
      </c>
      <c r="G583" s="14"/>
      <c r="H583" s="204" t="s">
        <v>3</v>
      </c>
      <c r="I583" s="206"/>
      <c r="J583" s="14"/>
      <c r="K583" s="14"/>
      <c r="L583" s="203"/>
      <c r="M583" s="207"/>
      <c r="N583" s="208"/>
      <c r="O583" s="208"/>
      <c r="P583" s="208"/>
      <c r="Q583" s="208"/>
      <c r="R583" s="208"/>
      <c r="S583" s="208"/>
      <c r="T583" s="20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04" t="s">
        <v>162</v>
      </c>
      <c r="AU583" s="204" t="s">
        <v>81</v>
      </c>
      <c r="AV583" s="14" t="s">
        <v>79</v>
      </c>
      <c r="AW583" s="14" t="s">
        <v>33</v>
      </c>
      <c r="AX583" s="14" t="s">
        <v>72</v>
      </c>
      <c r="AY583" s="204" t="s">
        <v>152</v>
      </c>
    </row>
    <row r="584" s="13" customFormat="1">
      <c r="A584" s="13"/>
      <c r="B584" s="194"/>
      <c r="C584" s="13"/>
      <c r="D584" s="195" t="s">
        <v>162</v>
      </c>
      <c r="E584" s="196" t="s">
        <v>3</v>
      </c>
      <c r="F584" s="197" t="s">
        <v>834</v>
      </c>
      <c r="G584" s="13"/>
      <c r="H584" s="198">
        <v>53.759999999999998</v>
      </c>
      <c r="I584" s="199"/>
      <c r="J584" s="13"/>
      <c r="K584" s="13"/>
      <c r="L584" s="194"/>
      <c r="M584" s="200"/>
      <c r="N584" s="201"/>
      <c r="O584" s="201"/>
      <c r="P584" s="201"/>
      <c r="Q584" s="201"/>
      <c r="R584" s="201"/>
      <c r="S584" s="201"/>
      <c r="T584" s="20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6" t="s">
        <v>162</v>
      </c>
      <c r="AU584" s="196" t="s">
        <v>81</v>
      </c>
      <c r="AV584" s="13" t="s">
        <v>81</v>
      </c>
      <c r="AW584" s="13" t="s">
        <v>33</v>
      </c>
      <c r="AX584" s="13" t="s">
        <v>72</v>
      </c>
      <c r="AY584" s="196" t="s">
        <v>152</v>
      </c>
    </row>
    <row r="585" s="13" customFormat="1">
      <c r="A585" s="13"/>
      <c r="B585" s="194"/>
      <c r="C585" s="13"/>
      <c r="D585" s="195" t="s">
        <v>162</v>
      </c>
      <c r="E585" s="196" t="s">
        <v>3</v>
      </c>
      <c r="F585" s="197" t="s">
        <v>835</v>
      </c>
      <c r="G585" s="13"/>
      <c r="H585" s="198">
        <v>10.752000000000001</v>
      </c>
      <c r="I585" s="199"/>
      <c r="J585" s="13"/>
      <c r="K585" s="13"/>
      <c r="L585" s="194"/>
      <c r="M585" s="200"/>
      <c r="N585" s="201"/>
      <c r="O585" s="201"/>
      <c r="P585" s="201"/>
      <c r="Q585" s="201"/>
      <c r="R585" s="201"/>
      <c r="S585" s="201"/>
      <c r="T585" s="20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6" t="s">
        <v>162</v>
      </c>
      <c r="AU585" s="196" t="s">
        <v>81</v>
      </c>
      <c r="AV585" s="13" t="s">
        <v>81</v>
      </c>
      <c r="AW585" s="13" t="s">
        <v>33</v>
      </c>
      <c r="AX585" s="13" t="s">
        <v>72</v>
      </c>
      <c r="AY585" s="196" t="s">
        <v>152</v>
      </c>
    </row>
    <row r="586" s="13" customFormat="1">
      <c r="A586" s="13"/>
      <c r="B586" s="194"/>
      <c r="C586" s="13"/>
      <c r="D586" s="195" t="s">
        <v>162</v>
      </c>
      <c r="E586" s="196" t="s">
        <v>3</v>
      </c>
      <c r="F586" s="197" t="s">
        <v>836</v>
      </c>
      <c r="G586" s="13"/>
      <c r="H586" s="198">
        <v>7.5259999999999998</v>
      </c>
      <c r="I586" s="199"/>
      <c r="J586" s="13"/>
      <c r="K586" s="13"/>
      <c r="L586" s="194"/>
      <c r="M586" s="200"/>
      <c r="N586" s="201"/>
      <c r="O586" s="201"/>
      <c r="P586" s="201"/>
      <c r="Q586" s="201"/>
      <c r="R586" s="201"/>
      <c r="S586" s="201"/>
      <c r="T586" s="20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6" t="s">
        <v>162</v>
      </c>
      <c r="AU586" s="196" t="s">
        <v>81</v>
      </c>
      <c r="AV586" s="13" t="s">
        <v>81</v>
      </c>
      <c r="AW586" s="13" t="s">
        <v>33</v>
      </c>
      <c r="AX586" s="13" t="s">
        <v>72</v>
      </c>
      <c r="AY586" s="196" t="s">
        <v>152</v>
      </c>
    </row>
    <row r="587" s="13" customFormat="1">
      <c r="A587" s="13"/>
      <c r="B587" s="194"/>
      <c r="C587" s="13"/>
      <c r="D587" s="195" t="s">
        <v>162</v>
      </c>
      <c r="E587" s="196" t="s">
        <v>3</v>
      </c>
      <c r="F587" s="197" t="s">
        <v>837</v>
      </c>
      <c r="G587" s="13"/>
      <c r="H587" s="198">
        <v>1.8480000000000001</v>
      </c>
      <c r="I587" s="199"/>
      <c r="J587" s="13"/>
      <c r="K587" s="13"/>
      <c r="L587" s="194"/>
      <c r="M587" s="200"/>
      <c r="N587" s="201"/>
      <c r="O587" s="201"/>
      <c r="P587" s="201"/>
      <c r="Q587" s="201"/>
      <c r="R587" s="201"/>
      <c r="S587" s="201"/>
      <c r="T587" s="20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6" t="s">
        <v>162</v>
      </c>
      <c r="AU587" s="196" t="s">
        <v>81</v>
      </c>
      <c r="AV587" s="13" t="s">
        <v>81</v>
      </c>
      <c r="AW587" s="13" t="s">
        <v>33</v>
      </c>
      <c r="AX587" s="13" t="s">
        <v>72</v>
      </c>
      <c r="AY587" s="196" t="s">
        <v>152</v>
      </c>
    </row>
    <row r="588" s="13" customFormat="1">
      <c r="A588" s="13"/>
      <c r="B588" s="194"/>
      <c r="C588" s="13"/>
      <c r="D588" s="195" t="s">
        <v>162</v>
      </c>
      <c r="E588" s="196" t="s">
        <v>3</v>
      </c>
      <c r="F588" s="197" t="s">
        <v>838</v>
      </c>
      <c r="G588" s="13"/>
      <c r="H588" s="198">
        <v>13.776</v>
      </c>
      <c r="I588" s="199"/>
      <c r="J588" s="13"/>
      <c r="K588" s="13"/>
      <c r="L588" s="194"/>
      <c r="M588" s="200"/>
      <c r="N588" s="201"/>
      <c r="O588" s="201"/>
      <c r="P588" s="201"/>
      <c r="Q588" s="201"/>
      <c r="R588" s="201"/>
      <c r="S588" s="201"/>
      <c r="T588" s="20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6" t="s">
        <v>162</v>
      </c>
      <c r="AU588" s="196" t="s">
        <v>81</v>
      </c>
      <c r="AV588" s="13" t="s">
        <v>81</v>
      </c>
      <c r="AW588" s="13" t="s">
        <v>33</v>
      </c>
      <c r="AX588" s="13" t="s">
        <v>72</v>
      </c>
      <c r="AY588" s="196" t="s">
        <v>152</v>
      </c>
    </row>
    <row r="589" s="13" customFormat="1">
      <c r="A589" s="13"/>
      <c r="B589" s="194"/>
      <c r="C589" s="13"/>
      <c r="D589" s="195" t="s">
        <v>162</v>
      </c>
      <c r="E589" s="196" t="s">
        <v>3</v>
      </c>
      <c r="F589" s="197" t="s">
        <v>839</v>
      </c>
      <c r="G589" s="13"/>
      <c r="H589" s="198">
        <v>20.16</v>
      </c>
      <c r="I589" s="199"/>
      <c r="J589" s="13"/>
      <c r="K589" s="13"/>
      <c r="L589" s="194"/>
      <c r="M589" s="200"/>
      <c r="N589" s="201"/>
      <c r="O589" s="201"/>
      <c r="P589" s="201"/>
      <c r="Q589" s="201"/>
      <c r="R589" s="201"/>
      <c r="S589" s="201"/>
      <c r="T589" s="20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6" t="s">
        <v>162</v>
      </c>
      <c r="AU589" s="196" t="s">
        <v>81</v>
      </c>
      <c r="AV589" s="13" t="s">
        <v>81</v>
      </c>
      <c r="AW589" s="13" t="s">
        <v>33</v>
      </c>
      <c r="AX589" s="13" t="s">
        <v>72</v>
      </c>
      <c r="AY589" s="196" t="s">
        <v>152</v>
      </c>
    </row>
    <row r="590" s="13" customFormat="1">
      <c r="A590" s="13"/>
      <c r="B590" s="194"/>
      <c r="C590" s="13"/>
      <c r="D590" s="195" t="s">
        <v>162</v>
      </c>
      <c r="E590" s="196" t="s">
        <v>3</v>
      </c>
      <c r="F590" s="197" t="s">
        <v>840</v>
      </c>
      <c r="G590" s="13"/>
      <c r="H590" s="198">
        <v>19.655999999999999</v>
      </c>
      <c r="I590" s="199"/>
      <c r="J590" s="13"/>
      <c r="K590" s="13"/>
      <c r="L590" s="194"/>
      <c r="M590" s="200"/>
      <c r="N590" s="201"/>
      <c r="O590" s="201"/>
      <c r="P590" s="201"/>
      <c r="Q590" s="201"/>
      <c r="R590" s="201"/>
      <c r="S590" s="201"/>
      <c r="T590" s="20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6" t="s">
        <v>162</v>
      </c>
      <c r="AU590" s="196" t="s">
        <v>81</v>
      </c>
      <c r="AV590" s="13" t="s">
        <v>81</v>
      </c>
      <c r="AW590" s="13" t="s">
        <v>33</v>
      </c>
      <c r="AX590" s="13" t="s">
        <v>72</v>
      </c>
      <c r="AY590" s="196" t="s">
        <v>152</v>
      </c>
    </row>
    <row r="591" s="13" customFormat="1">
      <c r="A591" s="13"/>
      <c r="B591" s="194"/>
      <c r="C591" s="13"/>
      <c r="D591" s="195" t="s">
        <v>162</v>
      </c>
      <c r="E591" s="196" t="s">
        <v>3</v>
      </c>
      <c r="F591" s="197" t="s">
        <v>841</v>
      </c>
      <c r="G591" s="13"/>
      <c r="H591" s="198">
        <v>14</v>
      </c>
      <c r="I591" s="199"/>
      <c r="J591" s="13"/>
      <c r="K591" s="13"/>
      <c r="L591" s="194"/>
      <c r="M591" s="200"/>
      <c r="N591" s="201"/>
      <c r="O591" s="201"/>
      <c r="P591" s="201"/>
      <c r="Q591" s="201"/>
      <c r="R591" s="201"/>
      <c r="S591" s="201"/>
      <c r="T591" s="20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6" t="s">
        <v>162</v>
      </c>
      <c r="AU591" s="196" t="s">
        <v>81</v>
      </c>
      <c r="AV591" s="13" t="s">
        <v>81</v>
      </c>
      <c r="AW591" s="13" t="s">
        <v>33</v>
      </c>
      <c r="AX591" s="13" t="s">
        <v>72</v>
      </c>
      <c r="AY591" s="196" t="s">
        <v>152</v>
      </c>
    </row>
    <row r="592" s="13" customFormat="1">
      <c r="A592" s="13"/>
      <c r="B592" s="194"/>
      <c r="C592" s="13"/>
      <c r="D592" s="195" t="s">
        <v>162</v>
      </c>
      <c r="E592" s="196" t="s">
        <v>3</v>
      </c>
      <c r="F592" s="197" t="s">
        <v>842</v>
      </c>
      <c r="G592" s="13"/>
      <c r="H592" s="198">
        <v>1.792</v>
      </c>
      <c r="I592" s="199"/>
      <c r="J592" s="13"/>
      <c r="K592" s="13"/>
      <c r="L592" s="194"/>
      <c r="M592" s="200"/>
      <c r="N592" s="201"/>
      <c r="O592" s="201"/>
      <c r="P592" s="201"/>
      <c r="Q592" s="201"/>
      <c r="R592" s="201"/>
      <c r="S592" s="201"/>
      <c r="T592" s="20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6" t="s">
        <v>162</v>
      </c>
      <c r="AU592" s="196" t="s">
        <v>81</v>
      </c>
      <c r="AV592" s="13" t="s">
        <v>81</v>
      </c>
      <c r="AW592" s="13" t="s">
        <v>33</v>
      </c>
      <c r="AX592" s="13" t="s">
        <v>72</v>
      </c>
      <c r="AY592" s="196" t="s">
        <v>152</v>
      </c>
    </row>
    <row r="593" s="16" customFormat="1">
      <c r="A593" s="16"/>
      <c r="B593" s="219"/>
      <c r="C593" s="16"/>
      <c r="D593" s="195" t="s">
        <v>162</v>
      </c>
      <c r="E593" s="220" t="s">
        <v>3</v>
      </c>
      <c r="F593" s="221" t="s">
        <v>314</v>
      </c>
      <c r="G593" s="16"/>
      <c r="H593" s="222">
        <v>143.27000000000001</v>
      </c>
      <c r="I593" s="223"/>
      <c r="J593" s="16"/>
      <c r="K593" s="16"/>
      <c r="L593" s="219"/>
      <c r="M593" s="224"/>
      <c r="N593" s="225"/>
      <c r="O593" s="225"/>
      <c r="P593" s="225"/>
      <c r="Q593" s="225"/>
      <c r="R593" s="225"/>
      <c r="S593" s="225"/>
      <c r="T593" s="22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20" t="s">
        <v>162</v>
      </c>
      <c r="AU593" s="220" t="s">
        <v>81</v>
      </c>
      <c r="AV593" s="16" t="s">
        <v>168</v>
      </c>
      <c r="AW593" s="16" t="s">
        <v>33</v>
      </c>
      <c r="AX593" s="16" t="s">
        <v>72</v>
      </c>
      <c r="AY593" s="220" t="s">
        <v>152</v>
      </c>
    </row>
    <row r="594" s="14" customFormat="1">
      <c r="A594" s="14"/>
      <c r="B594" s="203"/>
      <c r="C594" s="14"/>
      <c r="D594" s="195" t="s">
        <v>162</v>
      </c>
      <c r="E594" s="204" t="s">
        <v>3</v>
      </c>
      <c r="F594" s="205" t="s">
        <v>843</v>
      </c>
      <c r="G594" s="14"/>
      <c r="H594" s="204" t="s">
        <v>3</v>
      </c>
      <c r="I594" s="206"/>
      <c r="J594" s="14"/>
      <c r="K594" s="14"/>
      <c r="L594" s="203"/>
      <c r="M594" s="207"/>
      <c r="N594" s="208"/>
      <c r="O594" s="208"/>
      <c r="P594" s="208"/>
      <c r="Q594" s="208"/>
      <c r="R594" s="208"/>
      <c r="S594" s="208"/>
      <c r="T594" s="20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04" t="s">
        <v>162</v>
      </c>
      <c r="AU594" s="204" t="s">
        <v>81</v>
      </c>
      <c r="AV594" s="14" t="s">
        <v>79</v>
      </c>
      <c r="AW594" s="14" t="s">
        <v>33</v>
      </c>
      <c r="AX594" s="14" t="s">
        <v>72</v>
      </c>
      <c r="AY594" s="204" t="s">
        <v>152</v>
      </c>
    </row>
    <row r="595" s="13" customFormat="1">
      <c r="A595" s="13"/>
      <c r="B595" s="194"/>
      <c r="C595" s="13"/>
      <c r="D595" s="195" t="s">
        <v>162</v>
      </c>
      <c r="E595" s="196" t="s">
        <v>3</v>
      </c>
      <c r="F595" s="197" t="s">
        <v>190</v>
      </c>
      <c r="G595" s="13"/>
      <c r="H595" s="198">
        <v>7</v>
      </c>
      <c r="I595" s="199"/>
      <c r="J595" s="13"/>
      <c r="K595" s="13"/>
      <c r="L595" s="194"/>
      <c r="M595" s="200"/>
      <c r="N595" s="201"/>
      <c r="O595" s="201"/>
      <c r="P595" s="201"/>
      <c r="Q595" s="201"/>
      <c r="R595" s="201"/>
      <c r="S595" s="201"/>
      <c r="T595" s="20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6" t="s">
        <v>162</v>
      </c>
      <c r="AU595" s="196" t="s">
        <v>81</v>
      </c>
      <c r="AV595" s="13" t="s">
        <v>81</v>
      </c>
      <c r="AW595" s="13" t="s">
        <v>33</v>
      </c>
      <c r="AX595" s="13" t="s">
        <v>72</v>
      </c>
      <c r="AY595" s="196" t="s">
        <v>152</v>
      </c>
    </row>
    <row r="596" s="16" customFormat="1">
      <c r="A596" s="16"/>
      <c r="B596" s="219"/>
      <c r="C596" s="16"/>
      <c r="D596" s="195" t="s">
        <v>162</v>
      </c>
      <c r="E596" s="220" t="s">
        <v>3</v>
      </c>
      <c r="F596" s="221" t="s">
        <v>314</v>
      </c>
      <c r="G596" s="16"/>
      <c r="H596" s="222">
        <v>7</v>
      </c>
      <c r="I596" s="223"/>
      <c r="J596" s="16"/>
      <c r="K596" s="16"/>
      <c r="L596" s="219"/>
      <c r="M596" s="224"/>
      <c r="N596" s="225"/>
      <c r="O596" s="225"/>
      <c r="P596" s="225"/>
      <c r="Q596" s="225"/>
      <c r="R596" s="225"/>
      <c r="S596" s="225"/>
      <c r="T596" s="22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20" t="s">
        <v>162</v>
      </c>
      <c r="AU596" s="220" t="s">
        <v>81</v>
      </c>
      <c r="AV596" s="16" t="s">
        <v>168</v>
      </c>
      <c r="AW596" s="16" t="s">
        <v>33</v>
      </c>
      <c r="AX596" s="16" t="s">
        <v>72</v>
      </c>
      <c r="AY596" s="220" t="s">
        <v>152</v>
      </c>
    </row>
    <row r="597" s="14" customFormat="1">
      <c r="A597" s="14"/>
      <c r="B597" s="203"/>
      <c r="C597" s="14"/>
      <c r="D597" s="195" t="s">
        <v>162</v>
      </c>
      <c r="E597" s="204" t="s">
        <v>3</v>
      </c>
      <c r="F597" s="205" t="s">
        <v>409</v>
      </c>
      <c r="G597" s="14"/>
      <c r="H597" s="204" t="s">
        <v>3</v>
      </c>
      <c r="I597" s="206"/>
      <c r="J597" s="14"/>
      <c r="K597" s="14"/>
      <c r="L597" s="203"/>
      <c r="M597" s="207"/>
      <c r="N597" s="208"/>
      <c r="O597" s="208"/>
      <c r="P597" s="208"/>
      <c r="Q597" s="208"/>
      <c r="R597" s="208"/>
      <c r="S597" s="208"/>
      <c r="T597" s="20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4" t="s">
        <v>162</v>
      </c>
      <c r="AU597" s="204" t="s">
        <v>81</v>
      </c>
      <c r="AV597" s="14" t="s">
        <v>79</v>
      </c>
      <c r="AW597" s="14" t="s">
        <v>33</v>
      </c>
      <c r="AX597" s="14" t="s">
        <v>72</v>
      </c>
      <c r="AY597" s="204" t="s">
        <v>152</v>
      </c>
    </row>
    <row r="598" s="13" customFormat="1">
      <c r="A598" s="13"/>
      <c r="B598" s="194"/>
      <c r="C598" s="13"/>
      <c r="D598" s="195" t="s">
        <v>162</v>
      </c>
      <c r="E598" s="196" t="s">
        <v>3</v>
      </c>
      <c r="F598" s="197" t="s">
        <v>844</v>
      </c>
      <c r="G598" s="13"/>
      <c r="H598" s="198">
        <v>9.1199999999999992</v>
      </c>
      <c r="I598" s="199"/>
      <c r="J598" s="13"/>
      <c r="K598" s="13"/>
      <c r="L598" s="194"/>
      <c r="M598" s="200"/>
      <c r="N598" s="201"/>
      <c r="O598" s="201"/>
      <c r="P598" s="201"/>
      <c r="Q598" s="201"/>
      <c r="R598" s="201"/>
      <c r="S598" s="201"/>
      <c r="T598" s="20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96" t="s">
        <v>162</v>
      </c>
      <c r="AU598" s="196" t="s">
        <v>81</v>
      </c>
      <c r="AV598" s="13" t="s">
        <v>81</v>
      </c>
      <c r="AW598" s="13" t="s">
        <v>33</v>
      </c>
      <c r="AX598" s="13" t="s">
        <v>72</v>
      </c>
      <c r="AY598" s="196" t="s">
        <v>152</v>
      </c>
    </row>
    <row r="599" s="16" customFormat="1">
      <c r="A599" s="16"/>
      <c r="B599" s="219"/>
      <c r="C599" s="16"/>
      <c r="D599" s="195" t="s">
        <v>162</v>
      </c>
      <c r="E599" s="220" t="s">
        <v>3</v>
      </c>
      <c r="F599" s="221" t="s">
        <v>314</v>
      </c>
      <c r="G599" s="16"/>
      <c r="H599" s="222">
        <v>9.1199999999999992</v>
      </c>
      <c r="I599" s="223"/>
      <c r="J599" s="16"/>
      <c r="K599" s="16"/>
      <c r="L599" s="219"/>
      <c r="M599" s="224"/>
      <c r="N599" s="225"/>
      <c r="O599" s="225"/>
      <c r="P599" s="225"/>
      <c r="Q599" s="225"/>
      <c r="R599" s="225"/>
      <c r="S599" s="225"/>
      <c r="T599" s="22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20" t="s">
        <v>162</v>
      </c>
      <c r="AU599" s="220" t="s">
        <v>81</v>
      </c>
      <c r="AV599" s="16" t="s">
        <v>168</v>
      </c>
      <c r="AW599" s="16" t="s">
        <v>33</v>
      </c>
      <c r="AX599" s="16" t="s">
        <v>72</v>
      </c>
      <c r="AY599" s="220" t="s">
        <v>152</v>
      </c>
    </row>
    <row r="600" s="15" customFormat="1">
      <c r="A600" s="15"/>
      <c r="B600" s="210"/>
      <c r="C600" s="15"/>
      <c r="D600" s="195" t="s">
        <v>162</v>
      </c>
      <c r="E600" s="211" t="s">
        <v>3</v>
      </c>
      <c r="F600" s="212" t="s">
        <v>242</v>
      </c>
      <c r="G600" s="15"/>
      <c r="H600" s="213">
        <v>159.38999999999999</v>
      </c>
      <c r="I600" s="214"/>
      <c r="J600" s="15"/>
      <c r="K600" s="15"/>
      <c r="L600" s="210"/>
      <c r="M600" s="215"/>
      <c r="N600" s="216"/>
      <c r="O600" s="216"/>
      <c r="P600" s="216"/>
      <c r="Q600" s="216"/>
      <c r="R600" s="216"/>
      <c r="S600" s="216"/>
      <c r="T600" s="217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11" t="s">
        <v>162</v>
      </c>
      <c r="AU600" s="211" t="s">
        <v>81</v>
      </c>
      <c r="AV600" s="15" t="s">
        <v>158</v>
      </c>
      <c r="AW600" s="15" t="s">
        <v>33</v>
      </c>
      <c r="AX600" s="15" t="s">
        <v>79</v>
      </c>
      <c r="AY600" s="211" t="s">
        <v>152</v>
      </c>
    </row>
    <row r="601" s="2" customFormat="1" ht="33" customHeight="1">
      <c r="A601" s="39"/>
      <c r="B601" s="174"/>
      <c r="C601" s="175" t="s">
        <v>850</v>
      </c>
      <c r="D601" s="175" t="s">
        <v>154</v>
      </c>
      <c r="E601" s="176" t="s">
        <v>851</v>
      </c>
      <c r="F601" s="177" t="s">
        <v>852</v>
      </c>
      <c r="G601" s="178" t="s">
        <v>157</v>
      </c>
      <c r="H601" s="179">
        <v>159.38999999999999</v>
      </c>
      <c r="I601" s="180"/>
      <c r="J601" s="181">
        <f>ROUND(I601*H601,2)</f>
        <v>0</v>
      </c>
      <c r="K601" s="182"/>
      <c r="L601" s="40"/>
      <c r="M601" s="183" t="s">
        <v>3</v>
      </c>
      <c r="N601" s="184" t="s">
        <v>43</v>
      </c>
      <c r="O601" s="73"/>
      <c r="P601" s="185">
        <f>O601*H601</f>
        <v>0</v>
      </c>
      <c r="Q601" s="185">
        <v>0.00081999999999999998</v>
      </c>
      <c r="R601" s="185">
        <f>Q601*H601</f>
        <v>0.13069979999999998</v>
      </c>
      <c r="S601" s="185">
        <v>0</v>
      </c>
      <c r="T601" s="186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187" t="s">
        <v>279</v>
      </c>
      <c r="AT601" s="187" t="s">
        <v>154</v>
      </c>
      <c r="AU601" s="187" t="s">
        <v>81</v>
      </c>
      <c r="AY601" s="20" t="s">
        <v>152</v>
      </c>
      <c r="BE601" s="188">
        <f>IF(N601="základní",J601,0)</f>
        <v>0</v>
      </c>
      <c r="BF601" s="188">
        <f>IF(N601="snížená",J601,0)</f>
        <v>0</v>
      </c>
      <c r="BG601" s="188">
        <f>IF(N601="zákl. přenesená",J601,0)</f>
        <v>0</v>
      </c>
      <c r="BH601" s="188">
        <f>IF(N601="sníž. přenesená",J601,0)</f>
        <v>0</v>
      </c>
      <c r="BI601" s="188">
        <f>IF(N601="nulová",J601,0)</f>
        <v>0</v>
      </c>
      <c r="BJ601" s="20" t="s">
        <v>79</v>
      </c>
      <c r="BK601" s="188">
        <f>ROUND(I601*H601,2)</f>
        <v>0</v>
      </c>
      <c r="BL601" s="20" t="s">
        <v>279</v>
      </c>
      <c r="BM601" s="187" t="s">
        <v>853</v>
      </c>
    </row>
    <row r="602" s="2" customFormat="1">
      <c r="A602" s="39"/>
      <c r="B602" s="40"/>
      <c r="C602" s="39"/>
      <c r="D602" s="189" t="s">
        <v>160</v>
      </c>
      <c r="E602" s="39"/>
      <c r="F602" s="190" t="s">
        <v>854</v>
      </c>
      <c r="G602" s="39"/>
      <c r="H602" s="39"/>
      <c r="I602" s="191"/>
      <c r="J602" s="39"/>
      <c r="K602" s="39"/>
      <c r="L602" s="40"/>
      <c r="M602" s="192"/>
      <c r="N602" s="193"/>
      <c r="O602" s="73"/>
      <c r="P602" s="73"/>
      <c r="Q602" s="73"/>
      <c r="R602" s="73"/>
      <c r="S602" s="73"/>
      <c r="T602" s="74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20" t="s">
        <v>160</v>
      </c>
      <c r="AU602" s="20" t="s">
        <v>81</v>
      </c>
    </row>
    <row r="603" s="14" customFormat="1">
      <c r="A603" s="14"/>
      <c r="B603" s="203"/>
      <c r="C603" s="14"/>
      <c r="D603" s="195" t="s">
        <v>162</v>
      </c>
      <c r="E603" s="204" t="s">
        <v>3</v>
      </c>
      <c r="F603" s="205" t="s">
        <v>738</v>
      </c>
      <c r="G603" s="14"/>
      <c r="H603" s="204" t="s">
        <v>3</v>
      </c>
      <c r="I603" s="206"/>
      <c r="J603" s="14"/>
      <c r="K603" s="14"/>
      <c r="L603" s="203"/>
      <c r="M603" s="207"/>
      <c r="N603" s="208"/>
      <c r="O603" s="208"/>
      <c r="P603" s="208"/>
      <c r="Q603" s="208"/>
      <c r="R603" s="208"/>
      <c r="S603" s="208"/>
      <c r="T603" s="20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04" t="s">
        <v>162</v>
      </c>
      <c r="AU603" s="204" t="s">
        <v>81</v>
      </c>
      <c r="AV603" s="14" t="s">
        <v>79</v>
      </c>
      <c r="AW603" s="14" t="s">
        <v>33</v>
      </c>
      <c r="AX603" s="14" t="s">
        <v>72</v>
      </c>
      <c r="AY603" s="204" t="s">
        <v>152</v>
      </c>
    </row>
    <row r="604" s="13" customFormat="1">
      <c r="A604" s="13"/>
      <c r="B604" s="194"/>
      <c r="C604" s="13"/>
      <c r="D604" s="195" t="s">
        <v>162</v>
      </c>
      <c r="E604" s="196" t="s">
        <v>3</v>
      </c>
      <c r="F604" s="197" t="s">
        <v>834</v>
      </c>
      <c r="G604" s="13"/>
      <c r="H604" s="198">
        <v>53.759999999999998</v>
      </c>
      <c r="I604" s="199"/>
      <c r="J604" s="13"/>
      <c r="K604" s="13"/>
      <c r="L604" s="194"/>
      <c r="M604" s="200"/>
      <c r="N604" s="201"/>
      <c r="O604" s="201"/>
      <c r="P604" s="201"/>
      <c r="Q604" s="201"/>
      <c r="R604" s="201"/>
      <c r="S604" s="201"/>
      <c r="T604" s="20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96" t="s">
        <v>162</v>
      </c>
      <c r="AU604" s="196" t="s">
        <v>81</v>
      </c>
      <c r="AV604" s="13" t="s">
        <v>81</v>
      </c>
      <c r="AW604" s="13" t="s">
        <v>33</v>
      </c>
      <c r="AX604" s="13" t="s">
        <v>72</v>
      </c>
      <c r="AY604" s="196" t="s">
        <v>152</v>
      </c>
    </row>
    <row r="605" s="13" customFormat="1">
      <c r="A605" s="13"/>
      <c r="B605" s="194"/>
      <c r="C605" s="13"/>
      <c r="D605" s="195" t="s">
        <v>162</v>
      </c>
      <c r="E605" s="196" t="s">
        <v>3</v>
      </c>
      <c r="F605" s="197" t="s">
        <v>835</v>
      </c>
      <c r="G605" s="13"/>
      <c r="H605" s="198">
        <v>10.752000000000001</v>
      </c>
      <c r="I605" s="199"/>
      <c r="J605" s="13"/>
      <c r="K605" s="13"/>
      <c r="L605" s="194"/>
      <c r="M605" s="200"/>
      <c r="N605" s="201"/>
      <c r="O605" s="201"/>
      <c r="P605" s="201"/>
      <c r="Q605" s="201"/>
      <c r="R605" s="201"/>
      <c r="S605" s="201"/>
      <c r="T605" s="20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6" t="s">
        <v>162</v>
      </c>
      <c r="AU605" s="196" t="s">
        <v>81</v>
      </c>
      <c r="AV605" s="13" t="s">
        <v>81</v>
      </c>
      <c r="AW605" s="13" t="s">
        <v>33</v>
      </c>
      <c r="AX605" s="13" t="s">
        <v>72</v>
      </c>
      <c r="AY605" s="196" t="s">
        <v>152</v>
      </c>
    </row>
    <row r="606" s="13" customFormat="1">
      <c r="A606" s="13"/>
      <c r="B606" s="194"/>
      <c r="C606" s="13"/>
      <c r="D606" s="195" t="s">
        <v>162</v>
      </c>
      <c r="E606" s="196" t="s">
        <v>3</v>
      </c>
      <c r="F606" s="197" t="s">
        <v>836</v>
      </c>
      <c r="G606" s="13"/>
      <c r="H606" s="198">
        <v>7.5259999999999998</v>
      </c>
      <c r="I606" s="199"/>
      <c r="J606" s="13"/>
      <c r="K606" s="13"/>
      <c r="L606" s="194"/>
      <c r="M606" s="200"/>
      <c r="N606" s="201"/>
      <c r="O606" s="201"/>
      <c r="P606" s="201"/>
      <c r="Q606" s="201"/>
      <c r="R606" s="201"/>
      <c r="S606" s="201"/>
      <c r="T606" s="20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6" t="s">
        <v>162</v>
      </c>
      <c r="AU606" s="196" t="s">
        <v>81</v>
      </c>
      <c r="AV606" s="13" t="s">
        <v>81</v>
      </c>
      <c r="AW606" s="13" t="s">
        <v>33</v>
      </c>
      <c r="AX606" s="13" t="s">
        <v>72</v>
      </c>
      <c r="AY606" s="196" t="s">
        <v>152</v>
      </c>
    </row>
    <row r="607" s="13" customFormat="1">
      <c r="A607" s="13"/>
      <c r="B607" s="194"/>
      <c r="C607" s="13"/>
      <c r="D607" s="195" t="s">
        <v>162</v>
      </c>
      <c r="E607" s="196" t="s">
        <v>3</v>
      </c>
      <c r="F607" s="197" t="s">
        <v>837</v>
      </c>
      <c r="G607" s="13"/>
      <c r="H607" s="198">
        <v>1.8480000000000001</v>
      </c>
      <c r="I607" s="199"/>
      <c r="J607" s="13"/>
      <c r="K607" s="13"/>
      <c r="L607" s="194"/>
      <c r="M607" s="200"/>
      <c r="N607" s="201"/>
      <c r="O607" s="201"/>
      <c r="P607" s="201"/>
      <c r="Q607" s="201"/>
      <c r="R607" s="201"/>
      <c r="S607" s="201"/>
      <c r="T607" s="20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6" t="s">
        <v>162</v>
      </c>
      <c r="AU607" s="196" t="s">
        <v>81</v>
      </c>
      <c r="AV607" s="13" t="s">
        <v>81</v>
      </c>
      <c r="AW607" s="13" t="s">
        <v>33</v>
      </c>
      <c r="AX607" s="13" t="s">
        <v>72</v>
      </c>
      <c r="AY607" s="196" t="s">
        <v>152</v>
      </c>
    </row>
    <row r="608" s="13" customFormat="1">
      <c r="A608" s="13"/>
      <c r="B608" s="194"/>
      <c r="C608" s="13"/>
      <c r="D608" s="195" t="s">
        <v>162</v>
      </c>
      <c r="E608" s="196" t="s">
        <v>3</v>
      </c>
      <c r="F608" s="197" t="s">
        <v>838</v>
      </c>
      <c r="G608" s="13"/>
      <c r="H608" s="198">
        <v>13.776</v>
      </c>
      <c r="I608" s="199"/>
      <c r="J608" s="13"/>
      <c r="K608" s="13"/>
      <c r="L608" s="194"/>
      <c r="M608" s="200"/>
      <c r="N608" s="201"/>
      <c r="O608" s="201"/>
      <c r="P608" s="201"/>
      <c r="Q608" s="201"/>
      <c r="R608" s="201"/>
      <c r="S608" s="201"/>
      <c r="T608" s="20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6" t="s">
        <v>162</v>
      </c>
      <c r="AU608" s="196" t="s">
        <v>81</v>
      </c>
      <c r="AV608" s="13" t="s">
        <v>81</v>
      </c>
      <c r="AW608" s="13" t="s">
        <v>33</v>
      </c>
      <c r="AX608" s="13" t="s">
        <v>72</v>
      </c>
      <c r="AY608" s="196" t="s">
        <v>152</v>
      </c>
    </row>
    <row r="609" s="13" customFormat="1">
      <c r="A609" s="13"/>
      <c r="B609" s="194"/>
      <c r="C609" s="13"/>
      <c r="D609" s="195" t="s">
        <v>162</v>
      </c>
      <c r="E609" s="196" t="s">
        <v>3</v>
      </c>
      <c r="F609" s="197" t="s">
        <v>839</v>
      </c>
      <c r="G609" s="13"/>
      <c r="H609" s="198">
        <v>20.16</v>
      </c>
      <c r="I609" s="199"/>
      <c r="J609" s="13"/>
      <c r="K609" s="13"/>
      <c r="L609" s="194"/>
      <c r="M609" s="200"/>
      <c r="N609" s="201"/>
      <c r="O609" s="201"/>
      <c r="P609" s="201"/>
      <c r="Q609" s="201"/>
      <c r="R609" s="201"/>
      <c r="S609" s="201"/>
      <c r="T609" s="20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6" t="s">
        <v>162</v>
      </c>
      <c r="AU609" s="196" t="s">
        <v>81</v>
      </c>
      <c r="AV609" s="13" t="s">
        <v>81</v>
      </c>
      <c r="AW609" s="13" t="s">
        <v>33</v>
      </c>
      <c r="AX609" s="13" t="s">
        <v>72</v>
      </c>
      <c r="AY609" s="196" t="s">
        <v>152</v>
      </c>
    </row>
    <row r="610" s="13" customFormat="1">
      <c r="A610" s="13"/>
      <c r="B610" s="194"/>
      <c r="C610" s="13"/>
      <c r="D610" s="195" t="s">
        <v>162</v>
      </c>
      <c r="E610" s="196" t="s">
        <v>3</v>
      </c>
      <c r="F610" s="197" t="s">
        <v>840</v>
      </c>
      <c r="G610" s="13"/>
      <c r="H610" s="198">
        <v>19.655999999999999</v>
      </c>
      <c r="I610" s="199"/>
      <c r="J610" s="13"/>
      <c r="K610" s="13"/>
      <c r="L610" s="194"/>
      <c r="M610" s="200"/>
      <c r="N610" s="201"/>
      <c r="O610" s="201"/>
      <c r="P610" s="201"/>
      <c r="Q610" s="201"/>
      <c r="R610" s="201"/>
      <c r="S610" s="201"/>
      <c r="T610" s="20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96" t="s">
        <v>162</v>
      </c>
      <c r="AU610" s="196" t="s">
        <v>81</v>
      </c>
      <c r="AV610" s="13" t="s">
        <v>81</v>
      </c>
      <c r="AW610" s="13" t="s">
        <v>33</v>
      </c>
      <c r="AX610" s="13" t="s">
        <v>72</v>
      </c>
      <c r="AY610" s="196" t="s">
        <v>152</v>
      </c>
    </row>
    <row r="611" s="13" customFormat="1">
      <c r="A611" s="13"/>
      <c r="B611" s="194"/>
      <c r="C611" s="13"/>
      <c r="D611" s="195" t="s">
        <v>162</v>
      </c>
      <c r="E611" s="196" t="s">
        <v>3</v>
      </c>
      <c r="F611" s="197" t="s">
        <v>841</v>
      </c>
      <c r="G611" s="13"/>
      <c r="H611" s="198">
        <v>14</v>
      </c>
      <c r="I611" s="199"/>
      <c r="J611" s="13"/>
      <c r="K611" s="13"/>
      <c r="L611" s="194"/>
      <c r="M611" s="200"/>
      <c r="N611" s="201"/>
      <c r="O611" s="201"/>
      <c r="P611" s="201"/>
      <c r="Q611" s="201"/>
      <c r="R611" s="201"/>
      <c r="S611" s="201"/>
      <c r="T611" s="20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6" t="s">
        <v>162</v>
      </c>
      <c r="AU611" s="196" t="s">
        <v>81</v>
      </c>
      <c r="AV611" s="13" t="s">
        <v>81</v>
      </c>
      <c r="AW611" s="13" t="s">
        <v>33</v>
      </c>
      <c r="AX611" s="13" t="s">
        <v>72</v>
      </c>
      <c r="AY611" s="196" t="s">
        <v>152</v>
      </c>
    </row>
    <row r="612" s="13" customFormat="1">
      <c r="A612" s="13"/>
      <c r="B612" s="194"/>
      <c r="C612" s="13"/>
      <c r="D612" s="195" t="s">
        <v>162</v>
      </c>
      <c r="E612" s="196" t="s">
        <v>3</v>
      </c>
      <c r="F612" s="197" t="s">
        <v>842</v>
      </c>
      <c r="G612" s="13"/>
      <c r="H612" s="198">
        <v>1.792</v>
      </c>
      <c r="I612" s="199"/>
      <c r="J612" s="13"/>
      <c r="K612" s="13"/>
      <c r="L612" s="194"/>
      <c r="M612" s="200"/>
      <c r="N612" s="201"/>
      <c r="O612" s="201"/>
      <c r="P612" s="201"/>
      <c r="Q612" s="201"/>
      <c r="R612" s="201"/>
      <c r="S612" s="201"/>
      <c r="T612" s="20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6" t="s">
        <v>162</v>
      </c>
      <c r="AU612" s="196" t="s">
        <v>81</v>
      </c>
      <c r="AV612" s="13" t="s">
        <v>81</v>
      </c>
      <c r="AW612" s="13" t="s">
        <v>33</v>
      </c>
      <c r="AX612" s="13" t="s">
        <v>72</v>
      </c>
      <c r="AY612" s="196" t="s">
        <v>152</v>
      </c>
    </row>
    <row r="613" s="16" customFormat="1">
      <c r="A613" s="16"/>
      <c r="B613" s="219"/>
      <c r="C613" s="16"/>
      <c r="D613" s="195" t="s">
        <v>162</v>
      </c>
      <c r="E613" s="220" t="s">
        <v>3</v>
      </c>
      <c r="F613" s="221" t="s">
        <v>314</v>
      </c>
      <c r="G613" s="16"/>
      <c r="H613" s="222">
        <v>143.27000000000001</v>
      </c>
      <c r="I613" s="223"/>
      <c r="J613" s="16"/>
      <c r="K613" s="16"/>
      <c r="L613" s="219"/>
      <c r="M613" s="224"/>
      <c r="N613" s="225"/>
      <c r="O613" s="225"/>
      <c r="P613" s="225"/>
      <c r="Q613" s="225"/>
      <c r="R613" s="225"/>
      <c r="S613" s="225"/>
      <c r="T613" s="22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T613" s="220" t="s">
        <v>162</v>
      </c>
      <c r="AU613" s="220" t="s">
        <v>81</v>
      </c>
      <c r="AV613" s="16" t="s">
        <v>168</v>
      </c>
      <c r="AW613" s="16" t="s">
        <v>33</v>
      </c>
      <c r="AX613" s="16" t="s">
        <v>72</v>
      </c>
      <c r="AY613" s="220" t="s">
        <v>152</v>
      </c>
    </row>
    <row r="614" s="14" customFormat="1">
      <c r="A614" s="14"/>
      <c r="B614" s="203"/>
      <c r="C614" s="14"/>
      <c r="D614" s="195" t="s">
        <v>162</v>
      </c>
      <c r="E614" s="204" t="s">
        <v>3</v>
      </c>
      <c r="F614" s="205" t="s">
        <v>843</v>
      </c>
      <c r="G614" s="14"/>
      <c r="H614" s="204" t="s">
        <v>3</v>
      </c>
      <c r="I614" s="206"/>
      <c r="J614" s="14"/>
      <c r="K614" s="14"/>
      <c r="L614" s="203"/>
      <c r="M614" s="207"/>
      <c r="N614" s="208"/>
      <c r="O614" s="208"/>
      <c r="P614" s="208"/>
      <c r="Q614" s="208"/>
      <c r="R614" s="208"/>
      <c r="S614" s="208"/>
      <c r="T614" s="20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4" t="s">
        <v>162</v>
      </c>
      <c r="AU614" s="204" t="s">
        <v>81</v>
      </c>
      <c r="AV614" s="14" t="s">
        <v>79</v>
      </c>
      <c r="AW614" s="14" t="s">
        <v>33</v>
      </c>
      <c r="AX614" s="14" t="s">
        <v>72</v>
      </c>
      <c r="AY614" s="204" t="s">
        <v>152</v>
      </c>
    </row>
    <row r="615" s="13" customFormat="1">
      <c r="A615" s="13"/>
      <c r="B615" s="194"/>
      <c r="C615" s="13"/>
      <c r="D615" s="195" t="s">
        <v>162</v>
      </c>
      <c r="E615" s="196" t="s">
        <v>3</v>
      </c>
      <c r="F615" s="197" t="s">
        <v>190</v>
      </c>
      <c r="G615" s="13"/>
      <c r="H615" s="198">
        <v>7</v>
      </c>
      <c r="I615" s="199"/>
      <c r="J615" s="13"/>
      <c r="K615" s="13"/>
      <c r="L615" s="194"/>
      <c r="M615" s="200"/>
      <c r="N615" s="201"/>
      <c r="O615" s="201"/>
      <c r="P615" s="201"/>
      <c r="Q615" s="201"/>
      <c r="R615" s="201"/>
      <c r="S615" s="201"/>
      <c r="T615" s="20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96" t="s">
        <v>162</v>
      </c>
      <c r="AU615" s="196" t="s">
        <v>81</v>
      </c>
      <c r="AV615" s="13" t="s">
        <v>81</v>
      </c>
      <c r="AW615" s="13" t="s">
        <v>33</v>
      </c>
      <c r="AX615" s="13" t="s">
        <v>72</v>
      </c>
      <c r="AY615" s="196" t="s">
        <v>152</v>
      </c>
    </row>
    <row r="616" s="16" customFormat="1">
      <c r="A616" s="16"/>
      <c r="B616" s="219"/>
      <c r="C616" s="16"/>
      <c r="D616" s="195" t="s">
        <v>162</v>
      </c>
      <c r="E616" s="220" t="s">
        <v>3</v>
      </c>
      <c r="F616" s="221" t="s">
        <v>314</v>
      </c>
      <c r="G616" s="16"/>
      <c r="H616" s="222">
        <v>7</v>
      </c>
      <c r="I616" s="223"/>
      <c r="J616" s="16"/>
      <c r="K616" s="16"/>
      <c r="L616" s="219"/>
      <c r="M616" s="224"/>
      <c r="N616" s="225"/>
      <c r="O616" s="225"/>
      <c r="P616" s="225"/>
      <c r="Q616" s="225"/>
      <c r="R616" s="225"/>
      <c r="S616" s="225"/>
      <c r="T616" s="22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T616" s="220" t="s">
        <v>162</v>
      </c>
      <c r="AU616" s="220" t="s">
        <v>81</v>
      </c>
      <c r="AV616" s="16" t="s">
        <v>168</v>
      </c>
      <c r="AW616" s="16" t="s">
        <v>33</v>
      </c>
      <c r="AX616" s="16" t="s">
        <v>72</v>
      </c>
      <c r="AY616" s="220" t="s">
        <v>152</v>
      </c>
    </row>
    <row r="617" s="14" customFormat="1">
      <c r="A617" s="14"/>
      <c r="B617" s="203"/>
      <c r="C617" s="14"/>
      <c r="D617" s="195" t="s">
        <v>162</v>
      </c>
      <c r="E617" s="204" t="s">
        <v>3</v>
      </c>
      <c r="F617" s="205" t="s">
        <v>409</v>
      </c>
      <c r="G617" s="14"/>
      <c r="H617" s="204" t="s">
        <v>3</v>
      </c>
      <c r="I617" s="206"/>
      <c r="J617" s="14"/>
      <c r="K617" s="14"/>
      <c r="L617" s="203"/>
      <c r="M617" s="207"/>
      <c r="N617" s="208"/>
      <c r="O617" s="208"/>
      <c r="P617" s="208"/>
      <c r="Q617" s="208"/>
      <c r="R617" s="208"/>
      <c r="S617" s="208"/>
      <c r="T617" s="20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04" t="s">
        <v>162</v>
      </c>
      <c r="AU617" s="204" t="s">
        <v>81</v>
      </c>
      <c r="AV617" s="14" t="s">
        <v>79</v>
      </c>
      <c r="AW617" s="14" t="s">
        <v>33</v>
      </c>
      <c r="AX617" s="14" t="s">
        <v>72</v>
      </c>
      <c r="AY617" s="204" t="s">
        <v>152</v>
      </c>
    </row>
    <row r="618" s="13" customFormat="1">
      <c r="A618" s="13"/>
      <c r="B618" s="194"/>
      <c r="C618" s="13"/>
      <c r="D618" s="195" t="s">
        <v>162</v>
      </c>
      <c r="E618" s="196" t="s">
        <v>3</v>
      </c>
      <c r="F618" s="197" t="s">
        <v>844</v>
      </c>
      <c r="G618" s="13"/>
      <c r="H618" s="198">
        <v>9.1199999999999992</v>
      </c>
      <c r="I618" s="199"/>
      <c r="J618" s="13"/>
      <c r="K618" s="13"/>
      <c r="L618" s="194"/>
      <c r="M618" s="200"/>
      <c r="N618" s="201"/>
      <c r="O618" s="201"/>
      <c r="P618" s="201"/>
      <c r="Q618" s="201"/>
      <c r="R618" s="201"/>
      <c r="S618" s="201"/>
      <c r="T618" s="20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6" t="s">
        <v>162</v>
      </c>
      <c r="AU618" s="196" t="s">
        <v>81</v>
      </c>
      <c r="AV618" s="13" t="s">
        <v>81</v>
      </c>
      <c r="AW618" s="13" t="s">
        <v>33</v>
      </c>
      <c r="AX618" s="13" t="s">
        <v>72</v>
      </c>
      <c r="AY618" s="196" t="s">
        <v>152</v>
      </c>
    </row>
    <row r="619" s="16" customFormat="1">
      <c r="A619" s="16"/>
      <c r="B619" s="219"/>
      <c r="C619" s="16"/>
      <c r="D619" s="195" t="s">
        <v>162</v>
      </c>
      <c r="E619" s="220" t="s">
        <v>3</v>
      </c>
      <c r="F619" s="221" t="s">
        <v>314</v>
      </c>
      <c r="G619" s="16"/>
      <c r="H619" s="222">
        <v>9.1199999999999992</v>
      </c>
      <c r="I619" s="223"/>
      <c r="J619" s="16"/>
      <c r="K619" s="16"/>
      <c r="L619" s="219"/>
      <c r="M619" s="224"/>
      <c r="N619" s="225"/>
      <c r="O619" s="225"/>
      <c r="P619" s="225"/>
      <c r="Q619" s="225"/>
      <c r="R619" s="225"/>
      <c r="S619" s="225"/>
      <c r="T619" s="22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20" t="s">
        <v>162</v>
      </c>
      <c r="AU619" s="220" t="s">
        <v>81</v>
      </c>
      <c r="AV619" s="16" t="s">
        <v>168</v>
      </c>
      <c r="AW619" s="16" t="s">
        <v>33</v>
      </c>
      <c r="AX619" s="16" t="s">
        <v>72</v>
      </c>
      <c r="AY619" s="220" t="s">
        <v>152</v>
      </c>
    </row>
    <row r="620" s="15" customFormat="1">
      <c r="A620" s="15"/>
      <c r="B620" s="210"/>
      <c r="C620" s="15"/>
      <c r="D620" s="195" t="s">
        <v>162</v>
      </c>
      <c r="E620" s="211" t="s">
        <v>3</v>
      </c>
      <c r="F620" s="212" t="s">
        <v>242</v>
      </c>
      <c r="G620" s="15"/>
      <c r="H620" s="213">
        <v>159.38999999999999</v>
      </c>
      <c r="I620" s="214"/>
      <c r="J620" s="15"/>
      <c r="K620" s="15"/>
      <c r="L620" s="210"/>
      <c r="M620" s="215"/>
      <c r="N620" s="216"/>
      <c r="O620" s="216"/>
      <c r="P620" s="216"/>
      <c r="Q620" s="216"/>
      <c r="R620" s="216"/>
      <c r="S620" s="216"/>
      <c r="T620" s="217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11" t="s">
        <v>162</v>
      </c>
      <c r="AU620" s="211" t="s">
        <v>81</v>
      </c>
      <c r="AV620" s="15" t="s">
        <v>158</v>
      </c>
      <c r="AW620" s="15" t="s">
        <v>33</v>
      </c>
      <c r="AX620" s="15" t="s">
        <v>79</v>
      </c>
      <c r="AY620" s="211" t="s">
        <v>152</v>
      </c>
    </row>
    <row r="621" s="12" customFormat="1" ht="25.92" customHeight="1">
      <c r="A621" s="12"/>
      <c r="B621" s="161"/>
      <c r="C621" s="12"/>
      <c r="D621" s="162" t="s">
        <v>71</v>
      </c>
      <c r="E621" s="163" t="s">
        <v>855</v>
      </c>
      <c r="F621" s="163" t="s">
        <v>856</v>
      </c>
      <c r="G621" s="12"/>
      <c r="H621" s="12"/>
      <c r="I621" s="164"/>
      <c r="J621" s="165">
        <f>BK621</f>
        <v>0</v>
      </c>
      <c r="K621" s="12"/>
      <c r="L621" s="161"/>
      <c r="M621" s="166"/>
      <c r="N621" s="167"/>
      <c r="O621" s="167"/>
      <c r="P621" s="168">
        <f>SUM(P622:P629)</f>
        <v>0</v>
      </c>
      <c r="Q621" s="167"/>
      <c r="R621" s="168">
        <f>SUM(R622:R629)</f>
        <v>0</v>
      </c>
      <c r="S621" s="167"/>
      <c r="T621" s="169">
        <f>SUM(T622:T629)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162" t="s">
        <v>158</v>
      </c>
      <c r="AT621" s="170" t="s">
        <v>71</v>
      </c>
      <c r="AU621" s="170" t="s">
        <v>72</v>
      </c>
      <c r="AY621" s="162" t="s">
        <v>152</v>
      </c>
      <c r="BK621" s="171">
        <f>SUM(BK622:BK629)</f>
        <v>0</v>
      </c>
    </row>
    <row r="622" s="2" customFormat="1" ht="24.15" customHeight="1">
      <c r="A622" s="39"/>
      <c r="B622" s="174"/>
      <c r="C622" s="175" t="s">
        <v>857</v>
      </c>
      <c r="D622" s="175" t="s">
        <v>154</v>
      </c>
      <c r="E622" s="176" t="s">
        <v>858</v>
      </c>
      <c r="F622" s="177" t="s">
        <v>859</v>
      </c>
      <c r="G622" s="178" t="s">
        <v>676</v>
      </c>
      <c r="H622" s="179">
        <v>1</v>
      </c>
      <c r="I622" s="180"/>
      <c r="J622" s="181">
        <f>ROUND(I622*H622,2)</f>
        <v>0</v>
      </c>
      <c r="K622" s="182"/>
      <c r="L622" s="40"/>
      <c r="M622" s="183" t="s">
        <v>3</v>
      </c>
      <c r="N622" s="184" t="s">
        <v>43</v>
      </c>
      <c r="O622" s="73"/>
      <c r="P622" s="185">
        <f>O622*H622</f>
        <v>0</v>
      </c>
      <c r="Q622" s="185">
        <v>0</v>
      </c>
      <c r="R622" s="185">
        <f>Q622*H622</f>
        <v>0</v>
      </c>
      <c r="S622" s="185">
        <v>0</v>
      </c>
      <c r="T622" s="18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187" t="s">
        <v>860</v>
      </c>
      <c r="AT622" s="187" t="s">
        <v>154</v>
      </c>
      <c r="AU622" s="187" t="s">
        <v>79</v>
      </c>
      <c r="AY622" s="20" t="s">
        <v>152</v>
      </c>
      <c r="BE622" s="188">
        <f>IF(N622="základní",J622,0)</f>
        <v>0</v>
      </c>
      <c r="BF622" s="188">
        <f>IF(N622="snížená",J622,0)</f>
        <v>0</v>
      </c>
      <c r="BG622" s="188">
        <f>IF(N622="zákl. přenesená",J622,0)</f>
        <v>0</v>
      </c>
      <c r="BH622" s="188">
        <f>IF(N622="sníž. přenesená",J622,0)</f>
        <v>0</v>
      </c>
      <c r="BI622" s="188">
        <f>IF(N622="nulová",J622,0)</f>
        <v>0</v>
      </c>
      <c r="BJ622" s="20" t="s">
        <v>79</v>
      </c>
      <c r="BK622" s="188">
        <f>ROUND(I622*H622,2)</f>
        <v>0</v>
      </c>
      <c r="BL622" s="20" t="s">
        <v>860</v>
      </c>
      <c r="BM622" s="187" t="s">
        <v>861</v>
      </c>
    </row>
    <row r="623" s="2" customFormat="1" ht="24.15" customHeight="1">
      <c r="A623" s="39"/>
      <c r="B623" s="174"/>
      <c r="C623" s="175" t="s">
        <v>862</v>
      </c>
      <c r="D623" s="175" t="s">
        <v>154</v>
      </c>
      <c r="E623" s="176" t="s">
        <v>863</v>
      </c>
      <c r="F623" s="177" t="s">
        <v>864</v>
      </c>
      <c r="G623" s="178" t="s">
        <v>157</v>
      </c>
      <c r="H623" s="179">
        <v>520.15999999999997</v>
      </c>
      <c r="I623" s="180"/>
      <c r="J623" s="181">
        <f>ROUND(I623*H623,2)</f>
        <v>0</v>
      </c>
      <c r="K623" s="182"/>
      <c r="L623" s="40"/>
      <c r="M623" s="183" t="s">
        <v>3</v>
      </c>
      <c r="N623" s="184" t="s">
        <v>43</v>
      </c>
      <c r="O623" s="73"/>
      <c r="P623" s="185">
        <f>O623*H623</f>
        <v>0</v>
      </c>
      <c r="Q623" s="185">
        <v>0</v>
      </c>
      <c r="R623" s="185">
        <f>Q623*H623</f>
        <v>0</v>
      </c>
      <c r="S623" s="185">
        <v>0</v>
      </c>
      <c r="T623" s="18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187" t="s">
        <v>860</v>
      </c>
      <c r="AT623" s="187" t="s">
        <v>154</v>
      </c>
      <c r="AU623" s="187" t="s">
        <v>79</v>
      </c>
      <c r="AY623" s="20" t="s">
        <v>152</v>
      </c>
      <c r="BE623" s="188">
        <f>IF(N623="základní",J623,0)</f>
        <v>0</v>
      </c>
      <c r="BF623" s="188">
        <f>IF(N623="snížená",J623,0)</f>
        <v>0</v>
      </c>
      <c r="BG623" s="188">
        <f>IF(N623="zákl. přenesená",J623,0)</f>
        <v>0</v>
      </c>
      <c r="BH623" s="188">
        <f>IF(N623="sníž. přenesená",J623,0)</f>
        <v>0</v>
      </c>
      <c r="BI623" s="188">
        <f>IF(N623="nulová",J623,0)</f>
        <v>0</v>
      </c>
      <c r="BJ623" s="20" t="s">
        <v>79</v>
      </c>
      <c r="BK623" s="188">
        <f>ROUND(I623*H623,2)</f>
        <v>0</v>
      </c>
      <c r="BL623" s="20" t="s">
        <v>860</v>
      </c>
      <c r="BM623" s="187" t="s">
        <v>865</v>
      </c>
    </row>
    <row r="624" s="14" customFormat="1">
      <c r="A624" s="14"/>
      <c r="B624" s="203"/>
      <c r="C624" s="14"/>
      <c r="D624" s="195" t="s">
        <v>162</v>
      </c>
      <c r="E624" s="204" t="s">
        <v>3</v>
      </c>
      <c r="F624" s="205" t="s">
        <v>866</v>
      </c>
      <c r="G624" s="14"/>
      <c r="H624" s="204" t="s">
        <v>3</v>
      </c>
      <c r="I624" s="206"/>
      <c r="J624" s="14"/>
      <c r="K624" s="14"/>
      <c r="L624" s="203"/>
      <c r="M624" s="207"/>
      <c r="N624" s="208"/>
      <c r="O624" s="208"/>
      <c r="P624" s="208"/>
      <c r="Q624" s="208"/>
      <c r="R624" s="208"/>
      <c r="S624" s="208"/>
      <c r="T624" s="20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04" t="s">
        <v>162</v>
      </c>
      <c r="AU624" s="204" t="s">
        <v>79</v>
      </c>
      <c r="AV624" s="14" t="s">
        <v>79</v>
      </c>
      <c r="AW624" s="14" t="s">
        <v>33</v>
      </c>
      <c r="AX624" s="14" t="s">
        <v>72</v>
      </c>
      <c r="AY624" s="204" t="s">
        <v>152</v>
      </c>
    </row>
    <row r="625" s="13" customFormat="1">
      <c r="A625" s="13"/>
      <c r="B625" s="194"/>
      <c r="C625" s="13"/>
      <c r="D625" s="195" t="s">
        <v>162</v>
      </c>
      <c r="E625" s="196" t="s">
        <v>3</v>
      </c>
      <c r="F625" s="197" t="s">
        <v>867</v>
      </c>
      <c r="G625" s="13"/>
      <c r="H625" s="198">
        <v>57.200000000000003</v>
      </c>
      <c r="I625" s="199"/>
      <c r="J625" s="13"/>
      <c r="K625" s="13"/>
      <c r="L625" s="194"/>
      <c r="M625" s="200"/>
      <c r="N625" s="201"/>
      <c r="O625" s="201"/>
      <c r="P625" s="201"/>
      <c r="Q625" s="201"/>
      <c r="R625" s="201"/>
      <c r="S625" s="201"/>
      <c r="T625" s="20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6" t="s">
        <v>162</v>
      </c>
      <c r="AU625" s="196" t="s">
        <v>79</v>
      </c>
      <c r="AV625" s="13" t="s">
        <v>81</v>
      </c>
      <c r="AW625" s="13" t="s">
        <v>33</v>
      </c>
      <c r="AX625" s="13" t="s">
        <v>72</v>
      </c>
      <c r="AY625" s="196" t="s">
        <v>152</v>
      </c>
    </row>
    <row r="626" s="13" customFormat="1">
      <c r="A626" s="13"/>
      <c r="B626" s="194"/>
      <c r="C626" s="13"/>
      <c r="D626" s="195" t="s">
        <v>162</v>
      </c>
      <c r="E626" s="196" t="s">
        <v>3</v>
      </c>
      <c r="F626" s="197" t="s">
        <v>868</v>
      </c>
      <c r="G626" s="13"/>
      <c r="H626" s="198">
        <v>415.80000000000001</v>
      </c>
      <c r="I626" s="199"/>
      <c r="J626" s="13"/>
      <c r="K626" s="13"/>
      <c r="L626" s="194"/>
      <c r="M626" s="200"/>
      <c r="N626" s="201"/>
      <c r="O626" s="201"/>
      <c r="P626" s="201"/>
      <c r="Q626" s="201"/>
      <c r="R626" s="201"/>
      <c r="S626" s="201"/>
      <c r="T626" s="20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96" t="s">
        <v>162</v>
      </c>
      <c r="AU626" s="196" t="s">
        <v>79</v>
      </c>
      <c r="AV626" s="13" t="s">
        <v>81</v>
      </c>
      <c r="AW626" s="13" t="s">
        <v>33</v>
      </c>
      <c r="AX626" s="13" t="s">
        <v>72</v>
      </c>
      <c r="AY626" s="196" t="s">
        <v>152</v>
      </c>
    </row>
    <row r="627" s="13" customFormat="1">
      <c r="A627" s="13"/>
      <c r="B627" s="194"/>
      <c r="C627" s="13"/>
      <c r="D627" s="195" t="s">
        <v>162</v>
      </c>
      <c r="E627" s="196" t="s">
        <v>3</v>
      </c>
      <c r="F627" s="197" t="s">
        <v>869</v>
      </c>
      <c r="G627" s="13"/>
      <c r="H627" s="198">
        <v>23.399999999999999</v>
      </c>
      <c r="I627" s="199"/>
      <c r="J627" s="13"/>
      <c r="K627" s="13"/>
      <c r="L627" s="194"/>
      <c r="M627" s="200"/>
      <c r="N627" s="201"/>
      <c r="O627" s="201"/>
      <c r="P627" s="201"/>
      <c r="Q627" s="201"/>
      <c r="R627" s="201"/>
      <c r="S627" s="201"/>
      <c r="T627" s="20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6" t="s">
        <v>162</v>
      </c>
      <c r="AU627" s="196" t="s">
        <v>79</v>
      </c>
      <c r="AV627" s="13" t="s">
        <v>81</v>
      </c>
      <c r="AW627" s="13" t="s">
        <v>33</v>
      </c>
      <c r="AX627" s="13" t="s">
        <v>72</v>
      </c>
      <c r="AY627" s="196" t="s">
        <v>152</v>
      </c>
    </row>
    <row r="628" s="13" customFormat="1">
      <c r="A628" s="13"/>
      <c r="B628" s="194"/>
      <c r="C628" s="13"/>
      <c r="D628" s="195" t="s">
        <v>162</v>
      </c>
      <c r="E628" s="196" t="s">
        <v>3</v>
      </c>
      <c r="F628" s="197" t="s">
        <v>870</v>
      </c>
      <c r="G628" s="13"/>
      <c r="H628" s="198">
        <v>23.760000000000002</v>
      </c>
      <c r="I628" s="199"/>
      <c r="J628" s="13"/>
      <c r="K628" s="13"/>
      <c r="L628" s="194"/>
      <c r="M628" s="200"/>
      <c r="N628" s="201"/>
      <c r="O628" s="201"/>
      <c r="P628" s="201"/>
      <c r="Q628" s="201"/>
      <c r="R628" s="201"/>
      <c r="S628" s="201"/>
      <c r="T628" s="20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6" t="s">
        <v>162</v>
      </c>
      <c r="AU628" s="196" t="s">
        <v>79</v>
      </c>
      <c r="AV628" s="13" t="s">
        <v>81</v>
      </c>
      <c r="AW628" s="13" t="s">
        <v>33</v>
      </c>
      <c r="AX628" s="13" t="s">
        <v>72</v>
      </c>
      <c r="AY628" s="196" t="s">
        <v>152</v>
      </c>
    </row>
    <row r="629" s="15" customFormat="1">
      <c r="A629" s="15"/>
      <c r="B629" s="210"/>
      <c r="C629" s="15"/>
      <c r="D629" s="195" t="s">
        <v>162</v>
      </c>
      <c r="E629" s="211" t="s">
        <v>3</v>
      </c>
      <c r="F629" s="212" t="s">
        <v>242</v>
      </c>
      <c r="G629" s="15"/>
      <c r="H629" s="213">
        <v>520.15999999999997</v>
      </c>
      <c r="I629" s="214"/>
      <c r="J629" s="15"/>
      <c r="K629" s="15"/>
      <c r="L629" s="210"/>
      <c r="M629" s="239"/>
      <c r="N629" s="240"/>
      <c r="O629" s="240"/>
      <c r="P629" s="240"/>
      <c r="Q629" s="240"/>
      <c r="R629" s="240"/>
      <c r="S629" s="240"/>
      <c r="T629" s="241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11" t="s">
        <v>162</v>
      </c>
      <c r="AU629" s="211" t="s">
        <v>79</v>
      </c>
      <c r="AV629" s="15" t="s">
        <v>158</v>
      </c>
      <c r="AW629" s="15" t="s">
        <v>33</v>
      </c>
      <c r="AX629" s="15" t="s">
        <v>79</v>
      </c>
      <c r="AY629" s="211" t="s">
        <v>152</v>
      </c>
    </row>
    <row r="630" s="2" customFormat="1" ht="6.96" customHeight="1">
      <c r="A630" s="39"/>
      <c r="B630" s="56"/>
      <c r="C630" s="57"/>
      <c r="D630" s="57"/>
      <c r="E630" s="57"/>
      <c r="F630" s="57"/>
      <c r="G630" s="57"/>
      <c r="H630" s="57"/>
      <c r="I630" s="57"/>
      <c r="J630" s="57"/>
      <c r="K630" s="57"/>
      <c r="L630" s="40"/>
      <c r="M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</row>
  </sheetData>
  <autoFilter ref="C102:K6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13107123"/>
    <hyperlink ref="F110" r:id="rId2" display="https://podminky.urs.cz/item/CS_URS_2021_02/113107143"/>
    <hyperlink ref="F113" r:id="rId3" display="https://podminky.urs.cz/item/CS_URS_2021_02/132212111"/>
    <hyperlink ref="F116" r:id="rId4" display="https://podminky.urs.cz/item/CS_URS_2021_02/174211101"/>
    <hyperlink ref="F120" r:id="rId5" display="https://podminky.urs.cz/item/CS_URS_2021_02/564871116"/>
    <hyperlink ref="F123" r:id="rId6" display="https://podminky.urs.cz/item/CS_URS_2021_02/565155101"/>
    <hyperlink ref="F126" r:id="rId7" display="https://podminky.urs.cz/item/CS_URS_2021_02/573111111"/>
    <hyperlink ref="F129" r:id="rId8" display="https://podminky.urs.cz/item/CS_URS_2021_02/573211109"/>
    <hyperlink ref="F132" r:id="rId9" display="https://podminky.urs.cz/item/CS_URS_2021_02/577134111"/>
    <hyperlink ref="F136" r:id="rId10" display="https://podminky.urs.cz/item/CS_URS_2021_02/623631001"/>
    <hyperlink ref="F172" r:id="rId11" display="https://podminky.urs.cz/item/CS_URS_2021_02/919121122"/>
    <hyperlink ref="F174" r:id="rId12" display="https://podminky.urs.cz/item/CS_URS_2021_02/919735113"/>
    <hyperlink ref="F177" r:id="rId13" display="https://podminky.urs.cz/item/CS_URS_2021_02/941121113"/>
    <hyperlink ref="F186" r:id="rId14" display="https://podminky.urs.cz/item/CS_URS_2021_02/941121213"/>
    <hyperlink ref="F190" r:id="rId15" display="https://podminky.urs.cz/item/CS_URS_2021_02/941121813"/>
    <hyperlink ref="F192" r:id="rId16" display="https://podminky.urs.cz/item/CS_URS_2021_02/944511111"/>
    <hyperlink ref="F201" r:id="rId17" display="https://podminky.urs.cz/item/CS_URS_2021_02/944511211"/>
    <hyperlink ref="F204" r:id="rId18" display="https://podminky.urs.cz/item/CS_URS_2021_02/944511811"/>
    <hyperlink ref="F206" r:id="rId19" display="https://podminky.urs.cz/item/CS_URS_2021_02/945231111"/>
    <hyperlink ref="F208" r:id="rId20" display="https://podminky.urs.cz/item/CS_URS_2021_02/949101111"/>
    <hyperlink ref="F210" r:id="rId21" display="https://podminky.urs.cz/item/CS_URS_2021_02/978023471"/>
    <hyperlink ref="F244" r:id="rId22" display="https://podminky.urs.cz/item/CS_URS_2021_02/985131111"/>
    <hyperlink ref="F286" r:id="rId23" display="https://podminky.urs.cz/item/CS_URS_2021_02/985311111"/>
    <hyperlink ref="F294" r:id="rId24" display="https://podminky.urs.cz/item/CS_URS_2021_02/997013120"/>
    <hyperlink ref="F296" r:id="rId25" display="https://podminky.urs.cz/item/CS_URS_2021_02/997013501"/>
    <hyperlink ref="F298" r:id="rId26" display="https://podminky.urs.cz/item/CS_URS_2021_02/997013509"/>
    <hyperlink ref="F302" r:id="rId27" display="https://podminky.urs.cz/item/CS_URS_2021_02/997013609"/>
    <hyperlink ref="F306" r:id="rId28" display="https://podminky.urs.cz/item/CS_URS_2021_02/998011004"/>
    <hyperlink ref="F310" r:id="rId29" display="https://podminky.urs.cz/item/CS_URS_2021_02/712400845"/>
    <hyperlink ref="F312" r:id="rId30" display="https://podminky.urs.cz/item/CS_URS_2021_02/712431111"/>
    <hyperlink ref="F322" r:id="rId31" display="https://podminky.urs.cz/item/CS_URS_2021_02/62853010"/>
    <hyperlink ref="F325" r:id="rId32" display="https://podminky.urs.cz/item/CS_URS_2021_02/998712104"/>
    <hyperlink ref="F329" r:id="rId33" display="https://podminky.urs.cz/item/CS_URS_2021_02/998721204"/>
    <hyperlink ref="F332" r:id="rId34" display="https://podminky.urs.cz/item/CS_URS_2021_02/751398022"/>
    <hyperlink ref="F338" r:id="rId35" display="https://podminky.urs.cz/item/CS_URS_2021_02/42972306"/>
    <hyperlink ref="F342" r:id="rId36" display="https://podminky.urs.cz/item/CS_URS_2021_02/751398832"/>
    <hyperlink ref="F348" r:id="rId37" display="https://podminky.urs.cz/item/CS_URS_2021_02/751721121"/>
    <hyperlink ref="F351" r:id="rId38" display="https://podminky.urs.cz/item/CS_URS_2021_02/751721821"/>
    <hyperlink ref="F354" r:id="rId39" display="https://podminky.urs.cz/item/CS_URS_2021_02/998751203"/>
    <hyperlink ref="F357" r:id="rId40" display="https://podminky.urs.cz/item/CS_URS_2021_02/762341210"/>
    <hyperlink ref="F360" r:id="rId41" display="https://podminky.urs.cz/item/CS_URS_2021_02/60515111"/>
    <hyperlink ref="F364" r:id="rId42" display="https://podminky.urs.cz/item/CS_URS_2021_02/762341811"/>
    <hyperlink ref="F367" r:id="rId43" display="https://podminky.urs.cz/item/CS_URS_2021_02/762342511"/>
    <hyperlink ref="F370" r:id="rId44" display="https://podminky.urs.cz/item/CS_URS_2021_02/60514114"/>
    <hyperlink ref="F374" r:id="rId45" display="https://podminky.urs.cz/item/CS_URS_2021_02/762342812"/>
    <hyperlink ref="F377" r:id="rId46" display="https://podminky.urs.cz/item/CS_URS_2021_02/762361312"/>
    <hyperlink ref="F380" r:id="rId47" display="https://podminky.urs.cz/item/CS_URS_2021_02/762395000"/>
    <hyperlink ref="F387" r:id="rId48" display="https://podminky.urs.cz/item/CS_URS_2021_02/998762104"/>
    <hyperlink ref="F390" r:id="rId49" display="https://podminky.urs.cz/item/CS_URS_2021_02/764001821"/>
    <hyperlink ref="F395" r:id="rId50" display="https://podminky.urs.cz/item/CS_URS_2021_02/764001891"/>
    <hyperlink ref="F397" r:id="rId51" display="https://podminky.urs.cz/item/CS_URS_2021_02/764002841"/>
    <hyperlink ref="F399" r:id="rId52" display="https://podminky.urs.cz/item/CS_URS_2021_02/764002861"/>
    <hyperlink ref="F401" r:id="rId53" display="https://podminky.urs.cz/item/CS_URS_2021_02/764002871"/>
    <hyperlink ref="F403" r:id="rId54" display="https://podminky.urs.cz/item/CS_URS_2021_02/764004801"/>
    <hyperlink ref="F405" r:id="rId55" display="https://podminky.urs.cz/item/CS_URS_2021_02/764004811"/>
    <hyperlink ref="F407" r:id="rId56" display="https://podminky.urs.cz/item/CS_URS_2021_02/764004821"/>
    <hyperlink ref="F409" r:id="rId57" display="https://podminky.urs.cz/item/CS_URS_2021_02/764004861"/>
    <hyperlink ref="F411" r:id="rId58" display="https://podminky.urs.cz/item/CS_URS_2021_02/764131401"/>
    <hyperlink ref="F414" r:id="rId59" display="https://podminky.urs.cz/item/CS_URS_2021_02/764131403"/>
    <hyperlink ref="F419" r:id="rId60" display="https://podminky.urs.cz/item/CS_URS_2021_02/764236401"/>
    <hyperlink ref="F422" r:id="rId61" display="https://podminky.urs.cz/item/CS_URS_2021_02/764238411"/>
    <hyperlink ref="F425" r:id="rId62" display="https://podminky.urs.cz/item/CS_URS_2021_02/764331403"/>
    <hyperlink ref="F428" r:id="rId63" display="https://podminky.urs.cz/item/CS_URS_2021_02/764334412"/>
    <hyperlink ref="F431" r:id="rId64" display="https://podminky.urs.cz/item/CS_URS_2021_02/764531403"/>
    <hyperlink ref="F434" r:id="rId65" display="https://podminky.urs.cz/item/CS_URS_2021_02/764538402"/>
    <hyperlink ref="F437" r:id="rId66" display="https://podminky.urs.cz/item/CS_URS_2021_02/764538422"/>
    <hyperlink ref="F471" r:id="rId67" display="https://podminky.urs.cz/item/CS_URS_2021_02/998764104"/>
    <hyperlink ref="F474" r:id="rId68" display="https://podminky.urs.cz/item/CS_URS_2021_02/765191013"/>
    <hyperlink ref="F477" r:id="rId69" display="https://podminky.urs.cz/item/CS_URS_2021_02/28329042"/>
    <hyperlink ref="F480" r:id="rId70" display="https://podminky.urs.cz/item/CS_URS_2021_02/765191901"/>
    <hyperlink ref="F485" r:id="rId71" display="https://podminky.urs.cz/item/CS_URS_2021_02/765193001"/>
    <hyperlink ref="F490" r:id="rId72" display="https://podminky.urs.cz/item/CS_URS_2021_02/28329043"/>
    <hyperlink ref="F493" r:id="rId73" display="https://podminky.urs.cz/item/CS_URS_2021_02/998765104"/>
    <hyperlink ref="F496" r:id="rId74" display="https://podminky.urs.cz/item/CS_URS_2021_02/767833802"/>
    <hyperlink ref="F499" r:id="rId75" display="https://podminky.urs.cz/item/CS_URS_2021_02/767851104"/>
    <hyperlink ref="F502" r:id="rId76" display="https://podminky.urs.cz/item/CS_URS_2021_02/14550256"/>
    <hyperlink ref="F510" r:id="rId77" display="https://podminky.urs.cz/item/CS_URS_2021_02/14550250"/>
    <hyperlink ref="F517" r:id="rId78" display="https://podminky.urs.cz/item/CS_URS_2021_02/14550144"/>
    <hyperlink ref="F524" r:id="rId79" display="https://podminky.urs.cz/item/CS_URS_2021_02/13611248"/>
    <hyperlink ref="F529" r:id="rId80" display="https://podminky.urs.cz/item/CS_URS_2021_02/60511109"/>
    <hyperlink ref="F532" r:id="rId81" display="https://podminky.urs.cz/item/CS_URS_2021_02/767851803"/>
    <hyperlink ref="F534" r:id="rId82" display="https://podminky.urs.cz/item/CS_URS_2021_02/767861010"/>
    <hyperlink ref="F539" r:id="rId83" display="https://podminky.urs.cz/item/CS_URS_2021_02/998767204"/>
    <hyperlink ref="F542" r:id="rId84" display="https://podminky.urs.cz/item/CS_URS_2021_02/783213021"/>
    <hyperlink ref="F547" r:id="rId85" display="https://podminky.urs.cz/item/CS_URS_2021_02/783213121"/>
    <hyperlink ref="F552" r:id="rId86" display="https://podminky.urs.cz/item/CS_URS_2021_02/783306801"/>
    <hyperlink ref="F555" r:id="rId87" display="https://podminky.urs.cz/item/CS_URS_2021_02/783314101"/>
    <hyperlink ref="F558" r:id="rId88" display="https://podminky.urs.cz/item/CS_URS_2021_02/783317101"/>
    <hyperlink ref="F562" r:id="rId89" display="https://podminky.urs.cz/item/CS_URS_2021_02/789321211"/>
    <hyperlink ref="F582" r:id="rId90" display="https://podminky.urs.cz/item/CS_URS_2021_02/789321221"/>
    <hyperlink ref="F602" r:id="rId91" display="https://podminky.urs.cz/item/CS_URS_2021_02/789421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112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871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35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ROUND(J103,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ROUND((SUM(BE103:BE501)),  2)</f>
        <v>0</v>
      </c>
      <c r="G35" s="39"/>
      <c r="H35" s="39"/>
      <c r="I35" s="132">
        <v>0.20999999999999999</v>
      </c>
      <c r="J35" s="131">
        <f>ROUND(((SUM(BE103:BE501))*I35),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ROUND((SUM(BF103:BF501)),  2)</f>
        <v>0</v>
      </c>
      <c r="G36" s="39"/>
      <c r="H36" s="39"/>
      <c r="I36" s="132">
        <v>0.14999999999999999</v>
      </c>
      <c r="J36" s="131">
        <f>ROUND(((SUM(BF103:BF501))*I36),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ROUND((SUM(BG103:BG501)),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ROUND((SUM(BH103:BH501)),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ROUND((SUM(BI103:BI501)),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112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01-II - ETAPA II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J103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9" customFormat="1" ht="24.96" customHeight="1">
      <c r="A64" s="9"/>
      <c r="B64" s="142"/>
      <c r="C64" s="9"/>
      <c r="D64" s="143" t="s">
        <v>119</v>
      </c>
      <c r="E64" s="144"/>
      <c r="F64" s="144"/>
      <c r="G64" s="144"/>
      <c r="H64" s="144"/>
      <c r="I64" s="144"/>
      <c r="J64" s="145">
        <f>J104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120</v>
      </c>
      <c r="E65" s="148"/>
      <c r="F65" s="148"/>
      <c r="G65" s="148"/>
      <c r="H65" s="148"/>
      <c r="I65" s="148"/>
      <c r="J65" s="149">
        <f>J105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121</v>
      </c>
      <c r="E66" s="148"/>
      <c r="F66" s="148"/>
      <c r="G66" s="148"/>
      <c r="H66" s="148"/>
      <c r="I66" s="148"/>
      <c r="J66" s="149">
        <f>J117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122</v>
      </c>
      <c r="E67" s="148"/>
      <c r="F67" s="148"/>
      <c r="G67" s="148"/>
      <c r="H67" s="148"/>
      <c r="I67" s="148"/>
      <c r="J67" s="149">
        <f>J133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123</v>
      </c>
      <c r="E68" s="148"/>
      <c r="F68" s="148"/>
      <c r="G68" s="148"/>
      <c r="H68" s="148"/>
      <c r="I68" s="148"/>
      <c r="J68" s="149">
        <f>J144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124</v>
      </c>
      <c r="E69" s="148"/>
      <c r="F69" s="148"/>
      <c r="G69" s="148"/>
      <c r="H69" s="148"/>
      <c r="I69" s="148"/>
      <c r="J69" s="149">
        <f>J209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6"/>
      <c r="C70" s="10"/>
      <c r="D70" s="147" t="s">
        <v>125</v>
      </c>
      <c r="E70" s="148"/>
      <c r="F70" s="148"/>
      <c r="G70" s="148"/>
      <c r="H70" s="148"/>
      <c r="I70" s="148"/>
      <c r="J70" s="149">
        <f>J221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2"/>
      <c r="C71" s="9"/>
      <c r="D71" s="143" t="s">
        <v>126</v>
      </c>
      <c r="E71" s="144"/>
      <c r="F71" s="144"/>
      <c r="G71" s="144"/>
      <c r="H71" s="144"/>
      <c r="I71" s="144"/>
      <c r="J71" s="145">
        <f>J224</f>
        <v>0</v>
      </c>
      <c r="K71" s="9"/>
      <c r="L71" s="14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46"/>
      <c r="C72" s="10"/>
      <c r="D72" s="147" t="s">
        <v>127</v>
      </c>
      <c r="E72" s="148"/>
      <c r="F72" s="148"/>
      <c r="G72" s="148"/>
      <c r="H72" s="148"/>
      <c r="I72" s="148"/>
      <c r="J72" s="149">
        <f>J225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42"/>
      <c r="C73" s="9"/>
      <c r="D73" s="143" t="s">
        <v>872</v>
      </c>
      <c r="E73" s="144"/>
      <c r="F73" s="144"/>
      <c r="G73" s="144"/>
      <c r="H73" s="144"/>
      <c r="I73" s="144"/>
      <c r="J73" s="145">
        <f>J240</f>
        <v>0</v>
      </c>
      <c r="K73" s="9"/>
      <c r="L73" s="14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42"/>
      <c r="C74" s="9"/>
      <c r="D74" s="143" t="s">
        <v>873</v>
      </c>
      <c r="E74" s="144"/>
      <c r="F74" s="144"/>
      <c r="G74" s="144"/>
      <c r="H74" s="144"/>
      <c r="I74" s="144"/>
      <c r="J74" s="145">
        <f>J244</f>
        <v>0</v>
      </c>
      <c r="K74" s="9"/>
      <c r="L74" s="14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42"/>
      <c r="C75" s="9"/>
      <c r="D75" s="143" t="s">
        <v>874</v>
      </c>
      <c r="E75" s="144"/>
      <c r="F75" s="144"/>
      <c r="G75" s="144"/>
      <c r="H75" s="144"/>
      <c r="I75" s="144"/>
      <c r="J75" s="145">
        <f>J257</f>
        <v>0</v>
      </c>
      <c r="K75" s="9"/>
      <c r="L75" s="14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42"/>
      <c r="C76" s="9"/>
      <c r="D76" s="143" t="s">
        <v>875</v>
      </c>
      <c r="E76" s="144"/>
      <c r="F76" s="144"/>
      <c r="G76" s="144"/>
      <c r="H76" s="144"/>
      <c r="I76" s="144"/>
      <c r="J76" s="145">
        <f>J298</f>
        <v>0</v>
      </c>
      <c r="K76" s="9"/>
      <c r="L76" s="14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42"/>
      <c r="C77" s="9"/>
      <c r="D77" s="143" t="s">
        <v>876</v>
      </c>
      <c r="E77" s="144"/>
      <c r="F77" s="144"/>
      <c r="G77" s="144"/>
      <c r="H77" s="144"/>
      <c r="I77" s="144"/>
      <c r="J77" s="145">
        <f>J365</f>
        <v>0</v>
      </c>
      <c r="K77" s="9"/>
      <c r="L77" s="14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42"/>
      <c r="C78" s="9"/>
      <c r="D78" s="143" t="s">
        <v>877</v>
      </c>
      <c r="E78" s="144"/>
      <c r="F78" s="144"/>
      <c r="G78" s="144"/>
      <c r="H78" s="144"/>
      <c r="I78" s="144"/>
      <c r="J78" s="145">
        <f>J398</f>
        <v>0</v>
      </c>
      <c r="K78" s="9"/>
      <c r="L78" s="14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42"/>
      <c r="C79" s="9"/>
      <c r="D79" s="143" t="s">
        <v>878</v>
      </c>
      <c r="E79" s="144"/>
      <c r="F79" s="144"/>
      <c r="G79" s="144"/>
      <c r="H79" s="144"/>
      <c r="I79" s="144"/>
      <c r="J79" s="145">
        <f>J434</f>
        <v>0</v>
      </c>
      <c r="K79" s="9"/>
      <c r="L79" s="14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9" customFormat="1" ht="24.96" customHeight="1">
      <c r="A80" s="9"/>
      <c r="B80" s="142"/>
      <c r="C80" s="9"/>
      <c r="D80" s="143" t="s">
        <v>879</v>
      </c>
      <c r="E80" s="144"/>
      <c r="F80" s="144"/>
      <c r="G80" s="144"/>
      <c r="H80" s="144"/>
      <c r="I80" s="144"/>
      <c r="J80" s="145">
        <f>J455</f>
        <v>0</v>
      </c>
      <c r="K80" s="9"/>
      <c r="L80" s="14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42"/>
      <c r="C81" s="9"/>
      <c r="D81" s="143" t="s">
        <v>136</v>
      </c>
      <c r="E81" s="144"/>
      <c r="F81" s="144"/>
      <c r="G81" s="144"/>
      <c r="H81" s="144"/>
      <c r="I81" s="144"/>
      <c r="J81" s="145">
        <f>J498</f>
        <v>0</v>
      </c>
      <c r="K81" s="9"/>
      <c r="L81" s="14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137</v>
      </c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</v>
      </c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39"/>
      <c r="D91" s="39"/>
      <c r="E91" s="124" t="str">
        <f>E7</f>
        <v>Obnova střechy MZe, Těšnov, Praha I - Nové Město</v>
      </c>
      <c r="F91" s="33"/>
      <c r="G91" s="33"/>
      <c r="H91" s="33"/>
      <c r="I91" s="39"/>
      <c r="J91" s="39"/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" customFormat="1" ht="12" customHeight="1">
      <c r="B92" s="23"/>
      <c r="C92" s="33" t="s">
        <v>111</v>
      </c>
      <c r="L92" s="23"/>
    </row>
    <row r="93" s="2" customFormat="1" ht="16.5" customHeight="1">
      <c r="A93" s="39"/>
      <c r="B93" s="40"/>
      <c r="C93" s="39"/>
      <c r="D93" s="39"/>
      <c r="E93" s="124" t="s">
        <v>112</v>
      </c>
      <c r="F93" s="39"/>
      <c r="G93" s="39"/>
      <c r="H93" s="39"/>
      <c r="I93" s="39"/>
      <c r="J93" s="39"/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113</v>
      </c>
      <c r="D94" s="39"/>
      <c r="E94" s="39"/>
      <c r="F94" s="39"/>
      <c r="G94" s="39"/>
      <c r="H94" s="39"/>
      <c r="I94" s="39"/>
      <c r="J94" s="39"/>
      <c r="K94" s="39"/>
      <c r="L94" s="12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39"/>
      <c r="D95" s="39"/>
      <c r="E95" s="63" t="str">
        <f>E11</f>
        <v>01-II - ETAPA II</v>
      </c>
      <c r="F95" s="39"/>
      <c r="G95" s="39"/>
      <c r="H95" s="39"/>
      <c r="I95" s="39"/>
      <c r="J95" s="39"/>
      <c r="K95" s="39"/>
      <c r="L95" s="12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39"/>
      <c r="D96" s="39"/>
      <c r="E96" s="39"/>
      <c r="F96" s="39"/>
      <c r="G96" s="39"/>
      <c r="H96" s="39"/>
      <c r="I96" s="39"/>
      <c r="J96" s="39"/>
      <c r="K96" s="39"/>
      <c r="L96" s="12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39"/>
      <c r="E97" s="39"/>
      <c r="F97" s="28" t="str">
        <f>F14</f>
        <v xml:space="preserve"> </v>
      </c>
      <c r="G97" s="39"/>
      <c r="H97" s="39"/>
      <c r="I97" s="33" t="s">
        <v>23</v>
      </c>
      <c r="J97" s="65" t="str">
        <f>IF(J14="","",J14)</f>
        <v>7. 12. 2021</v>
      </c>
      <c r="K97" s="39"/>
      <c r="L97" s="12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39"/>
      <c r="D98" s="39"/>
      <c r="E98" s="39"/>
      <c r="F98" s="39"/>
      <c r="G98" s="39"/>
      <c r="H98" s="39"/>
      <c r="I98" s="39"/>
      <c r="J98" s="39"/>
      <c r="K98" s="39"/>
      <c r="L98" s="12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5.65" customHeight="1">
      <c r="A99" s="39"/>
      <c r="B99" s="40"/>
      <c r="C99" s="33" t="s">
        <v>25</v>
      </c>
      <c r="D99" s="39"/>
      <c r="E99" s="39"/>
      <c r="F99" s="28" t="str">
        <f>E17</f>
        <v xml:space="preserve"> </v>
      </c>
      <c r="G99" s="39"/>
      <c r="H99" s="39"/>
      <c r="I99" s="33" t="s">
        <v>30</v>
      </c>
      <c r="J99" s="37" t="str">
        <f>E23</f>
        <v>Energy Benefit Centre a.s.</v>
      </c>
      <c r="K99" s="39"/>
      <c r="L99" s="12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5.65" customHeight="1">
      <c r="A100" s="39"/>
      <c r="B100" s="40"/>
      <c r="C100" s="33" t="s">
        <v>28</v>
      </c>
      <c r="D100" s="39"/>
      <c r="E100" s="39"/>
      <c r="F100" s="28" t="str">
        <f>IF(E20="","",E20)</f>
        <v>Vyplň údaj</v>
      </c>
      <c r="G100" s="39"/>
      <c r="H100" s="39"/>
      <c r="I100" s="33" t="s">
        <v>34</v>
      </c>
      <c r="J100" s="37" t="str">
        <f>E26</f>
        <v>lacko.ondrej@seznam.cz (tel.:725535980)</v>
      </c>
      <c r="K100" s="39"/>
      <c r="L100" s="12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39"/>
      <c r="D101" s="39"/>
      <c r="E101" s="39"/>
      <c r="F101" s="39"/>
      <c r="G101" s="39"/>
      <c r="H101" s="39"/>
      <c r="I101" s="39"/>
      <c r="J101" s="39"/>
      <c r="K101" s="39"/>
      <c r="L101" s="12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50"/>
      <c r="B102" s="151"/>
      <c r="C102" s="152" t="s">
        <v>138</v>
      </c>
      <c r="D102" s="153" t="s">
        <v>57</v>
      </c>
      <c r="E102" s="153" t="s">
        <v>53</v>
      </c>
      <c r="F102" s="153" t="s">
        <v>54</v>
      </c>
      <c r="G102" s="153" t="s">
        <v>139</v>
      </c>
      <c r="H102" s="153" t="s">
        <v>140</v>
      </c>
      <c r="I102" s="153" t="s">
        <v>141</v>
      </c>
      <c r="J102" s="154" t="s">
        <v>117</v>
      </c>
      <c r="K102" s="155" t="s">
        <v>142</v>
      </c>
      <c r="L102" s="156"/>
      <c r="M102" s="81" t="s">
        <v>3</v>
      </c>
      <c r="N102" s="82" t="s">
        <v>42</v>
      </c>
      <c r="O102" s="82" t="s">
        <v>143</v>
      </c>
      <c r="P102" s="82" t="s">
        <v>144</v>
      </c>
      <c r="Q102" s="82" t="s">
        <v>145</v>
      </c>
      <c r="R102" s="82" t="s">
        <v>146</v>
      </c>
      <c r="S102" s="82" t="s">
        <v>147</v>
      </c>
      <c r="T102" s="83" t="s">
        <v>148</v>
      </c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</row>
    <row r="103" s="2" customFormat="1" ht="22.8" customHeight="1">
      <c r="A103" s="39"/>
      <c r="B103" s="40"/>
      <c r="C103" s="88" t="s">
        <v>149</v>
      </c>
      <c r="D103" s="39"/>
      <c r="E103" s="39"/>
      <c r="F103" s="39"/>
      <c r="G103" s="39"/>
      <c r="H103" s="39"/>
      <c r="I103" s="39"/>
      <c r="J103" s="157">
        <f>BK103</f>
        <v>0</v>
      </c>
      <c r="K103" s="39"/>
      <c r="L103" s="40"/>
      <c r="M103" s="84"/>
      <c r="N103" s="69"/>
      <c r="O103" s="85"/>
      <c r="P103" s="158">
        <f>P104+P224+P240+P244+P257+P298+P365+P398+P434+P455+P498</f>
        <v>0</v>
      </c>
      <c r="Q103" s="85"/>
      <c r="R103" s="158">
        <f>R104+R224+R240+R244+R257+R298+R365+R398+R434+R455+R498</f>
        <v>162.10707307000001</v>
      </c>
      <c r="S103" s="85"/>
      <c r="T103" s="159">
        <f>T104+T224+T240+T244+T257+T298+T365+T398+T434+T455+T498</f>
        <v>144.569976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71</v>
      </c>
      <c r="AU103" s="20" t="s">
        <v>118</v>
      </c>
      <c r="BK103" s="160">
        <f>BK104+BK224+BK240+BK244+BK257+BK298+BK365+BK398+BK434+BK455+BK498</f>
        <v>0</v>
      </c>
    </row>
    <row r="104" s="12" customFormat="1" ht="25.92" customHeight="1">
      <c r="A104" s="12"/>
      <c r="B104" s="161"/>
      <c r="C104" s="12"/>
      <c r="D104" s="162" t="s">
        <v>71</v>
      </c>
      <c r="E104" s="163" t="s">
        <v>150</v>
      </c>
      <c r="F104" s="163" t="s">
        <v>151</v>
      </c>
      <c r="G104" s="12"/>
      <c r="H104" s="12"/>
      <c r="I104" s="164"/>
      <c r="J104" s="165">
        <f>BK104</f>
        <v>0</v>
      </c>
      <c r="K104" s="12"/>
      <c r="L104" s="161"/>
      <c r="M104" s="166"/>
      <c r="N104" s="167"/>
      <c r="O104" s="167"/>
      <c r="P104" s="168">
        <f>P105+P117+P133+P144+P209+P221</f>
        <v>0</v>
      </c>
      <c r="Q104" s="167"/>
      <c r="R104" s="168">
        <f>R105+R117+R133+R144+R209+R221</f>
        <v>55.123388999999996</v>
      </c>
      <c r="S104" s="167"/>
      <c r="T104" s="169">
        <f>T105+T117+T133+T144+T209+T221</f>
        <v>37.235659999999996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2" t="s">
        <v>79</v>
      </c>
      <c r="AT104" s="170" t="s">
        <v>71</v>
      </c>
      <c r="AU104" s="170" t="s">
        <v>72</v>
      </c>
      <c r="AY104" s="162" t="s">
        <v>152</v>
      </c>
      <c r="BK104" s="171">
        <f>BK105+BK117+BK133+BK144+BK209+BK221</f>
        <v>0</v>
      </c>
    </row>
    <row r="105" s="12" customFormat="1" ht="22.8" customHeight="1">
      <c r="A105" s="12"/>
      <c r="B105" s="161"/>
      <c r="C105" s="12"/>
      <c r="D105" s="162" t="s">
        <v>71</v>
      </c>
      <c r="E105" s="172" t="s">
        <v>79</v>
      </c>
      <c r="F105" s="172" t="s">
        <v>153</v>
      </c>
      <c r="G105" s="12"/>
      <c r="H105" s="12"/>
      <c r="I105" s="164"/>
      <c r="J105" s="173">
        <f>BK105</f>
        <v>0</v>
      </c>
      <c r="K105" s="12"/>
      <c r="L105" s="161"/>
      <c r="M105" s="166"/>
      <c r="N105" s="167"/>
      <c r="O105" s="167"/>
      <c r="P105" s="168">
        <f>SUM(P106:P116)</f>
        <v>0</v>
      </c>
      <c r="Q105" s="167"/>
      <c r="R105" s="168">
        <f>SUM(R106:R116)</f>
        <v>0</v>
      </c>
      <c r="S105" s="167"/>
      <c r="T105" s="169">
        <f>SUM(T106:T116)</f>
        <v>37.043999999999997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62" t="s">
        <v>79</v>
      </c>
      <c r="AT105" s="170" t="s">
        <v>71</v>
      </c>
      <c r="AU105" s="170" t="s">
        <v>79</v>
      </c>
      <c r="AY105" s="162" t="s">
        <v>152</v>
      </c>
      <c r="BK105" s="171">
        <f>SUM(BK106:BK116)</f>
        <v>0</v>
      </c>
    </row>
    <row r="106" s="2" customFormat="1" ht="55.5" customHeight="1">
      <c r="A106" s="39"/>
      <c r="B106" s="174"/>
      <c r="C106" s="175" t="s">
        <v>79</v>
      </c>
      <c r="D106" s="175" t="s">
        <v>154</v>
      </c>
      <c r="E106" s="176" t="s">
        <v>155</v>
      </c>
      <c r="F106" s="177" t="s">
        <v>156</v>
      </c>
      <c r="G106" s="178" t="s">
        <v>157</v>
      </c>
      <c r="H106" s="179">
        <v>49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0.44</v>
      </c>
      <c r="T106" s="186">
        <f>S106*H106</f>
        <v>21.559999999999999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81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880</v>
      </c>
    </row>
    <row r="107" s="2" customFormat="1">
      <c r="A107" s="39"/>
      <c r="B107" s="40"/>
      <c r="C107" s="39"/>
      <c r="D107" s="189" t="s">
        <v>160</v>
      </c>
      <c r="E107" s="39"/>
      <c r="F107" s="190" t="s">
        <v>161</v>
      </c>
      <c r="G107" s="39"/>
      <c r="H107" s="39"/>
      <c r="I107" s="191"/>
      <c r="J107" s="39"/>
      <c r="K107" s="39"/>
      <c r="L107" s="40"/>
      <c r="M107" s="192"/>
      <c r="N107" s="19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160</v>
      </c>
      <c r="AU107" s="20" t="s">
        <v>81</v>
      </c>
    </row>
    <row r="108" s="13" customFormat="1">
      <c r="A108" s="13"/>
      <c r="B108" s="194"/>
      <c r="C108" s="13"/>
      <c r="D108" s="195" t="s">
        <v>162</v>
      </c>
      <c r="E108" s="196" t="s">
        <v>3</v>
      </c>
      <c r="F108" s="197" t="s">
        <v>881</v>
      </c>
      <c r="G108" s="13"/>
      <c r="H108" s="198">
        <v>49</v>
      </c>
      <c r="I108" s="199"/>
      <c r="J108" s="13"/>
      <c r="K108" s="13"/>
      <c r="L108" s="194"/>
      <c r="M108" s="200"/>
      <c r="N108" s="201"/>
      <c r="O108" s="201"/>
      <c r="P108" s="201"/>
      <c r="Q108" s="201"/>
      <c r="R108" s="201"/>
      <c r="S108" s="201"/>
      <c r="T108" s="20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6" t="s">
        <v>162</v>
      </c>
      <c r="AU108" s="196" t="s">
        <v>81</v>
      </c>
      <c r="AV108" s="13" t="s">
        <v>81</v>
      </c>
      <c r="AW108" s="13" t="s">
        <v>33</v>
      </c>
      <c r="AX108" s="13" t="s">
        <v>79</v>
      </c>
      <c r="AY108" s="196" t="s">
        <v>152</v>
      </c>
    </row>
    <row r="109" s="2" customFormat="1" ht="49.05" customHeight="1">
      <c r="A109" s="39"/>
      <c r="B109" s="174"/>
      <c r="C109" s="175" t="s">
        <v>81</v>
      </c>
      <c r="D109" s="175" t="s">
        <v>154</v>
      </c>
      <c r="E109" s="176" t="s">
        <v>164</v>
      </c>
      <c r="F109" s="177" t="s">
        <v>165</v>
      </c>
      <c r="G109" s="178" t="s">
        <v>157</v>
      </c>
      <c r="H109" s="179">
        <v>49</v>
      </c>
      <c r="I109" s="180"/>
      <c r="J109" s="181">
        <f>ROUND(I109*H109,2)</f>
        <v>0</v>
      </c>
      <c r="K109" s="182"/>
      <c r="L109" s="40"/>
      <c r="M109" s="183" t="s">
        <v>3</v>
      </c>
      <c r="N109" s="184" t="s">
        <v>43</v>
      </c>
      <c r="O109" s="73"/>
      <c r="P109" s="185">
        <f>O109*H109</f>
        <v>0</v>
      </c>
      <c r="Q109" s="185">
        <v>0</v>
      </c>
      <c r="R109" s="185">
        <f>Q109*H109</f>
        <v>0</v>
      </c>
      <c r="S109" s="185">
        <v>0.316</v>
      </c>
      <c r="T109" s="186">
        <f>S109*H109</f>
        <v>15.484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81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882</v>
      </c>
    </row>
    <row r="110" s="2" customFormat="1">
      <c r="A110" s="39"/>
      <c r="B110" s="40"/>
      <c r="C110" s="39"/>
      <c r="D110" s="189" t="s">
        <v>160</v>
      </c>
      <c r="E110" s="39"/>
      <c r="F110" s="190" t="s">
        <v>167</v>
      </c>
      <c r="G110" s="39"/>
      <c r="H110" s="39"/>
      <c r="I110" s="191"/>
      <c r="J110" s="39"/>
      <c r="K110" s="39"/>
      <c r="L110" s="40"/>
      <c r="M110" s="192"/>
      <c r="N110" s="19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160</v>
      </c>
      <c r="AU110" s="20" t="s">
        <v>81</v>
      </c>
    </row>
    <row r="111" s="13" customFormat="1">
      <c r="A111" s="13"/>
      <c r="B111" s="194"/>
      <c r="C111" s="13"/>
      <c r="D111" s="195" t="s">
        <v>162</v>
      </c>
      <c r="E111" s="196" t="s">
        <v>3</v>
      </c>
      <c r="F111" s="197" t="s">
        <v>881</v>
      </c>
      <c r="G111" s="13"/>
      <c r="H111" s="198">
        <v>49</v>
      </c>
      <c r="I111" s="199"/>
      <c r="J111" s="13"/>
      <c r="K111" s="13"/>
      <c r="L111" s="194"/>
      <c r="M111" s="200"/>
      <c r="N111" s="201"/>
      <c r="O111" s="201"/>
      <c r="P111" s="201"/>
      <c r="Q111" s="201"/>
      <c r="R111" s="201"/>
      <c r="S111" s="201"/>
      <c r="T111" s="20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6" t="s">
        <v>162</v>
      </c>
      <c r="AU111" s="196" t="s">
        <v>81</v>
      </c>
      <c r="AV111" s="13" t="s">
        <v>81</v>
      </c>
      <c r="AW111" s="13" t="s">
        <v>33</v>
      </c>
      <c r="AX111" s="13" t="s">
        <v>79</v>
      </c>
      <c r="AY111" s="196" t="s">
        <v>152</v>
      </c>
    </row>
    <row r="112" s="2" customFormat="1" ht="49.05" customHeight="1">
      <c r="A112" s="39"/>
      <c r="B112" s="174"/>
      <c r="C112" s="175" t="s">
        <v>168</v>
      </c>
      <c r="D112" s="175" t="s">
        <v>154</v>
      </c>
      <c r="E112" s="176" t="s">
        <v>169</v>
      </c>
      <c r="F112" s="177" t="s">
        <v>170</v>
      </c>
      <c r="G112" s="178" t="s">
        <v>171</v>
      </c>
      <c r="H112" s="179">
        <v>24.5</v>
      </c>
      <c r="I112" s="180"/>
      <c r="J112" s="181">
        <f>ROUND(I112*H112,2)</f>
        <v>0</v>
      </c>
      <c r="K112" s="182"/>
      <c r="L112" s="40"/>
      <c r="M112" s="183" t="s">
        <v>3</v>
      </c>
      <c r="N112" s="184" t="s">
        <v>43</v>
      </c>
      <c r="O112" s="7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87" t="s">
        <v>158</v>
      </c>
      <c r="AT112" s="187" t="s">
        <v>154</v>
      </c>
      <c r="AU112" s="187" t="s">
        <v>81</v>
      </c>
      <c r="AY112" s="20" t="s">
        <v>152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79</v>
      </c>
      <c r="BK112" s="188">
        <f>ROUND(I112*H112,2)</f>
        <v>0</v>
      </c>
      <c r="BL112" s="20" t="s">
        <v>158</v>
      </c>
      <c r="BM112" s="187" t="s">
        <v>883</v>
      </c>
    </row>
    <row r="113" s="2" customFormat="1">
      <c r="A113" s="39"/>
      <c r="B113" s="40"/>
      <c r="C113" s="39"/>
      <c r="D113" s="189" t="s">
        <v>160</v>
      </c>
      <c r="E113" s="39"/>
      <c r="F113" s="190" t="s">
        <v>173</v>
      </c>
      <c r="G113" s="39"/>
      <c r="H113" s="39"/>
      <c r="I113" s="191"/>
      <c r="J113" s="39"/>
      <c r="K113" s="39"/>
      <c r="L113" s="40"/>
      <c r="M113" s="192"/>
      <c r="N113" s="19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160</v>
      </c>
      <c r="AU113" s="20" t="s">
        <v>81</v>
      </c>
    </row>
    <row r="114" s="13" customFormat="1">
      <c r="A114" s="13"/>
      <c r="B114" s="194"/>
      <c r="C114" s="13"/>
      <c r="D114" s="195" t="s">
        <v>162</v>
      </c>
      <c r="E114" s="196" t="s">
        <v>3</v>
      </c>
      <c r="F114" s="197" t="s">
        <v>884</v>
      </c>
      <c r="G114" s="13"/>
      <c r="H114" s="198">
        <v>24.5</v>
      </c>
      <c r="I114" s="199"/>
      <c r="J114" s="13"/>
      <c r="K114" s="13"/>
      <c r="L114" s="194"/>
      <c r="M114" s="200"/>
      <c r="N114" s="201"/>
      <c r="O114" s="201"/>
      <c r="P114" s="201"/>
      <c r="Q114" s="201"/>
      <c r="R114" s="201"/>
      <c r="S114" s="201"/>
      <c r="T114" s="20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6" t="s">
        <v>162</v>
      </c>
      <c r="AU114" s="196" t="s">
        <v>81</v>
      </c>
      <c r="AV114" s="13" t="s">
        <v>81</v>
      </c>
      <c r="AW114" s="13" t="s">
        <v>33</v>
      </c>
      <c r="AX114" s="13" t="s">
        <v>79</v>
      </c>
      <c r="AY114" s="196" t="s">
        <v>152</v>
      </c>
    </row>
    <row r="115" s="2" customFormat="1" ht="44.25" customHeight="1">
      <c r="A115" s="39"/>
      <c r="B115" s="174"/>
      <c r="C115" s="175" t="s">
        <v>158</v>
      </c>
      <c r="D115" s="175" t="s">
        <v>154</v>
      </c>
      <c r="E115" s="176" t="s">
        <v>175</v>
      </c>
      <c r="F115" s="177" t="s">
        <v>176</v>
      </c>
      <c r="G115" s="178" t="s">
        <v>171</v>
      </c>
      <c r="H115" s="179">
        <v>24.5</v>
      </c>
      <c r="I115" s="180"/>
      <c r="J115" s="181">
        <f>ROUND(I115*H115,2)</f>
        <v>0</v>
      </c>
      <c r="K115" s="182"/>
      <c r="L115" s="40"/>
      <c r="M115" s="183" t="s">
        <v>3</v>
      </c>
      <c r="N115" s="184" t="s">
        <v>43</v>
      </c>
      <c r="O115" s="73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7" t="s">
        <v>158</v>
      </c>
      <c r="AT115" s="187" t="s">
        <v>154</v>
      </c>
      <c r="AU115" s="187" t="s">
        <v>81</v>
      </c>
      <c r="AY115" s="20" t="s">
        <v>152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79</v>
      </c>
      <c r="BK115" s="188">
        <f>ROUND(I115*H115,2)</f>
        <v>0</v>
      </c>
      <c r="BL115" s="20" t="s">
        <v>158</v>
      </c>
      <c r="BM115" s="187" t="s">
        <v>885</v>
      </c>
    </row>
    <row r="116" s="2" customFormat="1">
      <c r="A116" s="39"/>
      <c r="B116" s="40"/>
      <c r="C116" s="39"/>
      <c r="D116" s="189" t="s">
        <v>160</v>
      </c>
      <c r="E116" s="39"/>
      <c r="F116" s="190" t="s">
        <v>178</v>
      </c>
      <c r="G116" s="39"/>
      <c r="H116" s="39"/>
      <c r="I116" s="191"/>
      <c r="J116" s="39"/>
      <c r="K116" s="39"/>
      <c r="L116" s="40"/>
      <c r="M116" s="192"/>
      <c r="N116" s="19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160</v>
      </c>
      <c r="AU116" s="20" t="s">
        <v>81</v>
      </c>
    </row>
    <row r="117" s="12" customFormat="1" ht="22.8" customHeight="1">
      <c r="A117" s="12"/>
      <c r="B117" s="161"/>
      <c r="C117" s="12"/>
      <c r="D117" s="162" t="s">
        <v>71</v>
      </c>
      <c r="E117" s="172" t="s">
        <v>179</v>
      </c>
      <c r="F117" s="172" t="s">
        <v>180</v>
      </c>
      <c r="G117" s="12"/>
      <c r="H117" s="12"/>
      <c r="I117" s="164"/>
      <c r="J117" s="173">
        <f>BK117</f>
        <v>0</v>
      </c>
      <c r="K117" s="12"/>
      <c r="L117" s="161"/>
      <c r="M117" s="166"/>
      <c r="N117" s="167"/>
      <c r="O117" s="167"/>
      <c r="P117" s="168">
        <f>SUM(P118:P132)</f>
        <v>0</v>
      </c>
      <c r="Q117" s="167"/>
      <c r="R117" s="168">
        <f>SUM(R118:R132)</f>
        <v>48.239519999999999</v>
      </c>
      <c r="S117" s="167"/>
      <c r="T117" s="169">
        <f>SUM(T118:T132)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2" t="s">
        <v>79</v>
      </c>
      <c r="AT117" s="170" t="s">
        <v>71</v>
      </c>
      <c r="AU117" s="170" t="s">
        <v>79</v>
      </c>
      <c r="AY117" s="162" t="s">
        <v>152</v>
      </c>
      <c r="BK117" s="171">
        <f>SUM(BK118:BK132)</f>
        <v>0</v>
      </c>
    </row>
    <row r="118" s="2" customFormat="1" ht="24.15" customHeight="1">
      <c r="A118" s="39"/>
      <c r="B118" s="174"/>
      <c r="C118" s="175" t="s">
        <v>179</v>
      </c>
      <c r="D118" s="175" t="s">
        <v>154</v>
      </c>
      <c r="E118" s="176" t="s">
        <v>181</v>
      </c>
      <c r="F118" s="177" t="s">
        <v>182</v>
      </c>
      <c r="G118" s="178" t="s">
        <v>157</v>
      </c>
      <c r="H118" s="179">
        <v>49</v>
      </c>
      <c r="I118" s="180"/>
      <c r="J118" s="181">
        <f>ROUND(I118*H118,2)</f>
        <v>0</v>
      </c>
      <c r="K118" s="182"/>
      <c r="L118" s="40"/>
      <c r="M118" s="183" t="s">
        <v>3</v>
      </c>
      <c r="N118" s="184" t="s">
        <v>43</v>
      </c>
      <c r="O118" s="73"/>
      <c r="P118" s="185">
        <f>O118*H118</f>
        <v>0</v>
      </c>
      <c r="Q118" s="185">
        <v>0.68999999999999995</v>
      </c>
      <c r="R118" s="185">
        <f>Q118*H118</f>
        <v>33.809999999999995</v>
      </c>
      <c r="S118" s="185">
        <v>0</v>
      </c>
      <c r="T118" s="18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7" t="s">
        <v>158</v>
      </c>
      <c r="AT118" s="187" t="s">
        <v>154</v>
      </c>
      <c r="AU118" s="187" t="s">
        <v>81</v>
      </c>
      <c r="AY118" s="20" t="s">
        <v>152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158</v>
      </c>
      <c r="BM118" s="187" t="s">
        <v>886</v>
      </c>
    </row>
    <row r="119" s="2" customFormat="1">
      <c r="A119" s="39"/>
      <c r="B119" s="40"/>
      <c r="C119" s="39"/>
      <c r="D119" s="189" t="s">
        <v>160</v>
      </c>
      <c r="E119" s="39"/>
      <c r="F119" s="190" t="s">
        <v>184</v>
      </c>
      <c r="G119" s="39"/>
      <c r="H119" s="39"/>
      <c r="I119" s="191"/>
      <c r="J119" s="39"/>
      <c r="K119" s="39"/>
      <c r="L119" s="40"/>
      <c r="M119" s="192"/>
      <c r="N119" s="19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160</v>
      </c>
      <c r="AU119" s="20" t="s">
        <v>81</v>
      </c>
    </row>
    <row r="120" s="13" customFormat="1">
      <c r="A120" s="13"/>
      <c r="B120" s="194"/>
      <c r="C120" s="13"/>
      <c r="D120" s="195" t="s">
        <v>162</v>
      </c>
      <c r="E120" s="196" t="s">
        <v>3</v>
      </c>
      <c r="F120" s="197" t="s">
        <v>881</v>
      </c>
      <c r="G120" s="13"/>
      <c r="H120" s="198">
        <v>49</v>
      </c>
      <c r="I120" s="199"/>
      <c r="J120" s="13"/>
      <c r="K120" s="13"/>
      <c r="L120" s="194"/>
      <c r="M120" s="200"/>
      <c r="N120" s="201"/>
      <c r="O120" s="201"/>
      <c r="P120" s="201"/>
      <c r="Q120" s="201"/>
      <c r="R120" s="201"/>
      <c r="S120" s="201"/>
      <c r="T120" s="20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6" t="s">
        <v>162</v>
      </c>
      <c r="AU120" s="196" t="s">
        <v>81</v>
      </c>
      <c r="AV120" s="13" t="s">
        <v>81</v>
      </c>
      <c r="AW120" s="13" t="s">
        <v>33</v>
      </c>
      <c r="AX120" s="13" t="s">
        <v>79</v>
      </c>
      <c r="AY120" s="196" t="s">
        <v>152</v>
      </c>
    </row>
    <row r="121" s="2" customFormat="1" ht="49.05" customHeight="1">
      <c r="A121" s="39"/>
      <c r="B121" s="174"/>
      <c r="C121" s="175" t="s">
        <v>185</v>
      </c>
      <c r="D121" s="175" t="s">
        <v>154</v>
      </c>
      <c r="E121" s="176" t="s">
        <v>186</v>
      </c>
      <c r="F121" s="177" t="s">
        <v>187</v>
      </c>
      <c r="G121" s="178" t="s">
        <v>157</v>
      </c>
      <c r="H121" s="179">
        <v>49</v>
      </c>
      <c r="I121" s="180"/>
      <c r="J121" s="181">
        <f>ROUND(I121*H121,2)</f>
        <v>0</v>
      </c>
      <c r="K121" s="182"/>
      <c r="L121" s="40"/>
      <c r="M121" s="183" t="s">
        <v>3</v>
      </c>
      <c r="N121" s="184" t="s">
        <v>43</v>
      </c>
      <c r="O121" s="73"/>
      <c r="P121" s="185">
        <f>O121*H121</f>
        <v>0</v>
      </c>
      <c r="Q121" s="185">
        <v>0.18462999999999999</v>
      </c>
      <c r="R121" s="185">
        <f>Q121*H121</f>
        <v>9.0468700000000002</v>
      </c>
      <c r="S121" s="185">
        <v>0</v>
      </c>
      <c r="T121" s="18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87" t="s">
        <v>158</v>
      </c>
      <c r="AT121" s="187" t="s">
        <v>154</v>
      </c>
      <c r="AU121" s="187" t="s">
        <v>81</v>
      </c>
      <c r="AY121" s="20" t="s">
        <v>152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79</v>
      </c>
      <c r="BK121" s="188">
        <f>ROUND(I121*H121,2)</f>
        <v>0</v>
      </c>
      <c r="BL121" s="20" t="s">
        <v>158</v>
      </c>
      <c r="BM121" s="187" t="s">
        <v>887</v>
      </c>
    </row>
    <row r="122" s="2" customFormat="1">
      <c r="A122" s="39"/>
      <c r="B122" s="40"/>
      <c r="C122" s="39"/>
      <c r="D122" s="189" t="s">
        <v>160</v>
      </c>
      <c r="E122" s="39"/>
      <c r="F122" s="190" t="s">
        <v>189</v>
      </c>
      <c r="G122" s="39"/>
      <c r="H122" s="39"/>
      <c r="I122" s="191"/>
      <c r="J122" s="39"/>
      <c r="K122" s="39"/>
      <c r="L122" s="40"/>
      <c r="M122" s="192"/>
      <c r="N122" s="19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81</v>
      </c>
    </row>
    <row r="123" s="13" customFormat="1">
      <c r="A123" s="13"/>
      <c r="B123" s="194"/>
      <c r="C123" s="13"/>
      <c r="D123" s="195" t="s">
        <v>162</v>
      </c>
      <c r="E123" s="196" t="s">
        <v>3</v>
      </c>
      <c r="F123" s="197" t="s">
        <v>881</v>
      </c>
      <c r="G123" s="13"/>
      <c r="H123" s="198">
        <v>49</v>
      </c>
      <c r="I123" s="199"/>
      <c r="J123" s="13"/>
      <c r="K123" s="13"/>
      <c r="L123" s="194"/>
      <c r="M123" s="200"/>
      <c r="N123" s="201"/>
      <c r="O123" s="201"/>
      <c r="P123" s="201"/>
      <c r="Q123" s="201"/>
      <c r="R123" s="201"/>
      <c r="S123" s="201"/>
      <c r="T123" s="20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6" t="s">
        <v>162</v>
      </c>
      <c r="AU123" s="196" t="s">
        <v>81</v>
      </c>
      <c r="AV123" s="13" t="s">
        <v>81</v>
      </c>
      <c r="AW123" s="13" t="s">
        <v>33</v>
      </c>
      <c r="AX123" s="13" t="s">
        <v>79</v>
      </c>
      <c r="AY123" s="196" t="s">
        <v>152</v>
      </c>
    </row>
    <row r="124" s="2" customFormat="1" ht="24.15" customHeight="1">
      <c r="A124" s="39"/>
      <c r="B124" s="174"/>
      <c r="C124" s="175" t="s">
        <v>190</v>
      </c>
      <c r="D124" s="175" t="s">
        <v>154</v>
      </c>
      <c r="E124" s="176" t="s">
        <v>191</v>
      </c>
      <c r="F124" s="177" t="s">
        <v>192</v>
      </c>
      <c r="G124" s="178" t="s">
        <v>157</v>
      </c>
      <c r="H124" s="179">
        <v>49</v>
      </c>
      <c r="I124" s="180"/>
      <c r="J124" s="181">
        <f>ROUND(I124*H124,2)</f>
        <v>0</v>
      </c>
      <c r="K124" s="182"/>
      <c r="L124" s="40"/>
      <c r="M124" s="183" t="s">
        <v>3</v>
      </c>
      <c r="N124" s="184" t="s">
        <v>43</v>
      </c>
      <c r="O124" s="73"/>
      <c r="P124" s="185">
        <f>O124*H124</f>
        <v>0</v>
      </c>
      <c r="Q124" s="185">
        <v>0.0056100000000000004</v>
      </c>
      <c r="R124" s="185">
        <f>Q124*H124</f>
        <v>0.27489000000000002</v>
      </c>
      <c r="S124" s="185">
        <v>0</v>
      </c>
      <c r="T124" s="18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87" t="s">
        <v>158</v>
      </c>
      <c r="AT124" s="187" t="s">
        <v>154</v>
      </c>
      <c r="AU124" s="187" t="s">
        <v>81</v>
      </c>
      <c r="AY124" s="20" t="s">
        <v>152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79</v>
      </c>
      <c r="BK124" s="188">
        <f>ROUND(I124*H124,2)</f>
        <v>0</v>
      </c>
      <c r="BL124" s="20" t="s">
        <v>158</v>
      </c>
      <c r="BM124" s="187" t="s">
        <v>888</v>
      </c>
    </row>
    <row r="125" s="2" customFormat="1">
      <c r="A125" s="39"/>
      <c r="B125" s="40"/>
      <c r="C125" s="39"/>
      <c r="D125" s="189" t="s">
        <v>160</v>
      </c>
      <c r="E125" s="39"/>
      <c r="F125" s="190" t="s">
        <v>194</v>
      </c>
      <c r="G125" s="39"/>
      <c r="H125" s="39"/>
      <c r="I125" s="191"/>
      <c r="J125" s="39"/>
      <c r="K125" s="39"/>
      <c r="L125" s="40"/>
      <c r="M125" s="192"/>
      <c r="N125" s="19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160</v>
      </c>
      <c r="AU125" s="20" t="s">
        <v>81</v>
      </c>
    </row>
    <row r="126" s="13" customFormat="1">
      <c r="A126" s="13"/>
      <c r="B126" s="194"/>
      <c r="C126" s="13"/>
      <c r="D126" s="195" t="s">
        <v>162</v>
      </c>
      <c r="E126" s="196" t="s">
        <v>3</v>
      </c>
      <c r="F126" s="197" t="s">
        <v>881</v>
      </c>
      <c r="G126" s="13"/>
      <c r="H126" s="198">
        <v>49</v>
      </c>
      <c r="I126" s="199"/>
      <c r="J126" s="13"/>
      <c r="K126" s="13"/>
      <c r="L126" s="194"/>
      <c r="M126" s="200"/>
      <c r="N126" s="201"/>
      <c r="O126" s="201"/>
      <c r="P126" s="201"/>
      <c r="Q126" s="201"/>
      <c r="R126" s="201"/>
      <c r="S126" s="201"/>
      <c r="T126" s="20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162</v>
      </c>
      <c r="AU126" s="196" t="s">
        <v>81</v>
      </c>
      <c r="AV126" s="13" t="s">
        <v>81</v>
      </c>
      <c r="AW126" s="13" t="s">
        <v>33</v>
      </c>
      <c r="AX126" s="13" t="s">
        <v>79</v>
      </c>
      <c r="AY126" s="196" t="s">
        <v>152</v>
      </c>
    </row>
    <row r="127" s="2" customFormat="1" ht="24.15" customHeight="1">
      <c r="A127" s="39"/>
      <c r="B127" s="174"/>
      <c r="C127" s="175" t="s">
        <v>195</v>
      </c>
      <c r="D127" s="175" t="s">
        <v>154</v>
      </c>
      <c r="E127" s="176" t="s">
        <v>196</v>
      </c>
      <c r="F127" s="177" t="s">
        <v>197</v>
      </c>
      <c r="G127" s="178" t="s">
        <v>157</v>
      </c>
      <c r="H127" s="179">
        <v>49</v>
      </c>
      <c r="I127" s="180"/>
      <c r="J127" s="181">
        <f>ROUND(I127*H127,2)</f>
        <v>0</v>
      </c>
      <c r="K127" s="182"/>
      <c r="L127" s="40"/>
      <c r="M127" s="183" t="s">
        <v>3</v>
      </c>
      <c r="N127" s="184" t="s">
        <v>43</v>
      </c>
      <c r="O127" s="73"/>
      <c r="P127" s="185">
        <f>O127*H127</f>
        <v>0</v>
      </c>
      <c r="Q127" s="185">
        <v>0.00051000000000000004</v>
      </c>
      <c r="R127" s="185">
        <f>Q127*H127</f>
        <v>0.024990000000000002</v>
      </c>
      <c r="S127" s="185">
        <v>0</v>
      </c>
      <c r="T127" s="18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7" t="s">
        <v>158</v>
      </c>
      <c r="AT127" s="187" t="s">
        <v>154</v>
      </c>
      <c r="AU127" s="187" t="s">
        <v>81</v>
      </c>
      <c r="AY127" s="20" t="s">
        <v>152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79</v>
      </c>
      <c r="BK127" s="188">
        <f>ROUND(I127*H127,2)</f>
        <v>0</v>
      </c>
      <c r="BL127" s="20" t="s">
        <v>158</v>
      </c>
      <c r="BM127" s="187" t="s">
        <v>889</v>
      </c>
    </row>
    <row r="128" s="2" customFormat="1">
      <c r="A128" s="39"/>
      <c r="B128" s="40"/>
      <c r="C128" s="39"/>
      <c r="D128" s="189" t="s">
        <v>160</v>
      </c>
      <c r="E128" s="39"/>
      <c r="F128" s="190" t="s">
        <v>199</v>
      </c>
      <c r="G128" s="39"/>
      <c r="H128" s="39"/>
      <c r="I128" s="191"/>
      <c r="J128" s="39"/>
      <c r="K128" s="39"/>
      <c r="L128" s="40"/>
      <c r="M128" s="192"/>
      <c r="N128" s="19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81</v>
      </c>
    </row>
    <row r="129" s="13" customFormat="1">
      <c r="A129" s="13"/>
      <c r="B129" s="194"/>
      <c r="C129" s="13"/>
      <c r="D129" s="195" t="s">
        <v>162</v>
      </c>
      <c r="E129" s="196" t="s">
        <v>3</v>
      </c>
      <c r="F129" s="197" t="s">
        <v>881</v>
      </c>
      <c r="G129" s="13"/>
      <c r="H129" s="198">
        <v>49</v>
      </c>
      <c r="I129" s="199"/>
      <c r="J129" s="13"/>
      <c r="K129" s="13"/>
      <c r="L129" s="194"/>
      <c r="M129" s="200"/>
      <c r="N129" s="201"/>
      <c r="O129" s="201"/>
      <c r="P129" s="201"/>
      <c r="Q129" s="201"/>
      <c r="R129" s="201"/>
      <c r="S129" s="201"/>
      <c r="T129" s="20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6" t="s">
        <v>162</v>
      </c>
      <c r="AU129" s="196" t="s">
        <v>81</v>
      </c>
      <c r="AV129" s="13" t="s">
        <v>81</v>
      </c>
      <c r="AW129" s="13" t="s">
        <v>33</v>
      </c>
      <c r="AX129" s="13" t="s">
        <v>79</v>
      </c>
      <c r="AY129" s="196" t="s">
        <v>152</v>
      </c>
    </row>
    <row r="130" s="2" customFormat="1" ht="44.25" customHeight="1">
      <c r="A130" s="39"/>
      <c r="B130" s="174"/>
      <c r="C130" s="175" t="s">
        <v>200</v>
      </c>
      <c r="D130" s="175" t="s">
        <v>154</v>
      </c>
      <c r="E130" s="176" t="s">
        <v>201</v>
      </c>
      <c r="F130" s="177" t="s">
        <v>202</v>
      </c>
      <c r="G130" s="178" t="s">
        <v>157</v>
      </c>
      <c r="H130" s="179">
        <v>49</v>
      </c>
      <c r="I130" s="180"/>
      <c r="J130" s="181">
        <f>ROUND(I130*H130,2)</f>
        <v>0</v>
      </c>
      <c r="K130" s="182"/>
      <c r="L130" s="40"/>
      <c r="M130" s="183" t="s">
        <v>3</v>
      </c>
      <c r="N130" s="184" t="s">
        <v>43</v>
      </c>
      <c r="O130" s="73"/>
      <c r="P130" s="185">
        <f>O130*H130</f>
        <v>0</v>
      </c>
      <c r="Q130" s="185">
        <v>0.10373</v>
      </c>
      <c r="R130" s="185">
        <f>Q130*H130</f>
        <v>5.08277</v>
      </c>
      <c r="S130" s="185">
        <v>0</v>
      </c>
      <c r="T130" s="18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7" t="s">
        <v>158</v>
      </c>
      <c r="AT130" s="187" t="s">
        <v>154</v>
      </c>
      <c r="AU130" s="187" t="s">
        <v>81</v>
      </c>
      <c r="AY130" s="20" t="s">
        <v>152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79</v>
      </c>
      <c r="BK130" s="188">
        <f>ROUND(I130*H130,2)</f>
        <v>0</v>
      </c>
      <c r="BL130" s="20" t="s">
        <v>158</v>
      </c>
      <c r="BM130" s="187" t="s">
        <v>890</v>
      </c>
    </row>
    <row r="131" s="2" customFormat="1">
      <c r="A131" s="39"/>
      <c r="B131" s="40"/>
      <c r="C131" s="39"/>
      <c r="D131" s="189" t="s">
        <v>160</v>
      </c>
      <c r="E131" s="39"/>
      <c r="F131" s="190" t="s">
        <v>204</v>
      </c>
      <c r="G131" s="39"/>
      <c r="H131" s="39"/>
      <c r="I131" s="191"/>
      <c r="J131" s="39"/>
      <c r="K131" s="39"/>
      <c r="L131" s="40"/>
      <c r="M131" s="192"/>
      <c r="N131" s="19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160</v>
      </c>
      <c r="AU131" s="20" t="s">
        <v>81</v>
      </c>
    </row>
    <row r="132" s="13" customFormat="1">
      <c r="A132" s="13"/>
      <c r="B132" s="194"/>
      <c r="C132" s="13"/>
      <c r="D132" s="195" t="s">
        <v>162</v>
      </c>
      <c r="E132" s="196" t="s">
        <v>3</v>
      </c>
      <c r="F132" s="197" t="s">
        <v>881</v>
      </c>
      <c r="G132" s="13"/>
      <c r="H132" s="198">
        <v>49</v>
      </c>
      <c r="I132" s="199"/>
      <c r="J132" s="13"/>
      <c r="K132" s="13"/>
      <c r="L132" s="194"/>
      <c r="M132" s="200"/>
      <c r="N132" s="201"/>
      <c r="O132" s="201"/>
      <c r="P132" s="201"/>
      <c r="Q132" s="201"/>
      <c r="R132" s="201"/>
      <c r="S132" s="201"/>
      <c r="T132" s="20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6" t="s">
        <v>162</v>
      </c>
      <c r="AU132" s="196" t="s">
        <v>81</v>
      </c>
      <c r="AV132" s="13" t="s">
        <v>81</v>
      </c>
      <c r="AW132" s="13" t="s">
        <v>33</v>
      </c>
      <c r="AX132" s="13" t="s">
        <v>79</v>
      </c>
      <c r="AY132" s="196" t="s">
        <v>152</v>
      </c>
    </row>
    <row r="133" s="12" customFormat="1" ht="22.8" customHeight="1">
      <c r="A133" s="12"/>
      <c r="B133" s="161"/>
      <c r="C133" s="12"/>
      <c r="D133" s="162" t="s">
        <v>71</v>
      </c>
      <c r="E133" s="172" t="s">
        <v>185</v>
      </c>
      <c r="F133" s="172" t="s">
        <v>205</v>
      </c>
      <c r="G133" s="12"/>
      <c r="H133" s="12"/>
      <c r="I133" s="164"/>
      <c r="J133" s="173">
        <f>BK133</f>
        <v>0</v>
      </c>
      <c r="K133" s="12"/>
      <c r="L133" s="161"/>
      <c r="M133" s="166"/>
      <c r="N133" s="167"/>
      <c r="O133" s="167"/>
      <c r="P133" s="168">
        <f>SUM(P134:P143)</f>
        <v>0</v>
      </c>
      <c r="Q133" s="167"/>
      <c r="R133" s="168">
        <f>SUM(R134:R143)</f>
        <v>0.036963000000000003</v>
      </c>
      <c r="S133" s="167"/>
      <c r="T133" s="169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2" t="s">
        <v>79</v>
      </c>
      <c r="AT133" s="170" t="s">
        <v>71</v>
      </c>
      <c r="AU133" s="170" t="s">
        <v>79</v>
      </c>
      <c r="AY133" s="162" t="s">
        <v>152</v>
      </c>
      <c r="BK133" s="171">
        <f>SUM(BK134:BK143)</f>
        <v>0</v>
      </c>
    </row>
    <row r="134" s="2" customFormat="1" ht="24.15" customHeight="1">
      <c r="A134" s="39"/>
      <c r="B134" s="174"/>
      <c r="C134" s="175" t="s">
        <v>206</v>
      </c>
      <c r="D134" s="175" t="s">
        <v>154</v>
      </c>
      <c r="E134" s="176" t="s">
        <v>207</v>
      </c>
      <c r="F134" s="177" t="s">
        <v>208</v>
      </c>
      <c r="G134" s="178" t="s">
        <v>157</v>
      </c>
      <c r="H134" s="179">
        <v>13.69</v>
      </c>
      <c r="I134" s="180"/>
      <c r="J134" s="181">
        <f>ROUND(I134*H134,2)</f>
        <v>0</v>
      </c>
      <c r="K134" s="182"/>
      <c r="L134" s="40"/>
      <c r="M134" s="183" t="s">
        <v>3</v>
      </c>
      <c r="N134" s="184" t="s">
        <v>43</v>
      </c>
      <c r="O134" s="73"/>
      <c r="P134" s="185">
        <f>O134*H134</f>
        <v>0</v>
      </c>
      <c r="Q134" s="185">
        <v>0.0027000000000000001</v>
      </c>
      <c r="R134" s="185">
        <f>Q134*H134</f>
        <v>0.036963000000000003</v>
      </c>
      <c r="S134" s="185">
        <v>0</v>
      </c>
      <c r="T134" s="18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7" t="s">
        <v>158</v>
      </c>
      <c r="AT134" s="187" t="s">
        <v>154</v>
      </c>
      <c r="AU134" s="187" t="s">
        <v>81</v>
      </c>
      <c r="AY134" s="20" t="s">
        <v>152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79</v>
      </c>
      <c r="BK134" s="188">
        <f>ROUND(I134*H134,2)</f>
        <v>0</v>
      </c>
      <c r="BL134" s="20" t="s">
        <v>158</v>
      </c>
      <c r="BM134" s="187" t="s">
        <v>891</v>
      </c>
    </row>
    <row r="135" s="2" customFormat="1">
      <c r="A135" s="39"/>
      <c r="B135" s="40"/>
      <c r="C135" s="39"/>
      <c r="D135" s="189" t="s">
        <v>160</v>
      </c>
      <c r="E135" s="39"/>
      <c r="F135" s="190" t="s">
        <v>210</v>
      </c>
      <c r="G135" s="39"/>
      <c r="H135" s="39"/>
      <c r="I135" s="191"/>
      <c r="J135" s="39"/>
      <c r="K135" s="39"/>
      <c r="L135" s="40"/>
      <c r="M135" s="192"/>
      <c r="N135" s="19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160</v>
      </c>
      <c r="AU135" s="20" t="s">
        <v>81</v>
      </c>
    </row>
    <row r="136" s="14" customFormat="1">
      <c r="A136" s="14"/>
      <c r="B136" s="203"/>
      <c r="C136" s="14"/>
      <c r="D136" s="195" t="s">
        <v>162</v>
      </c>
      <c r="E136" s="204" t="s">
        <v>3</v>
      </c>
      <c r="F136" s="205" t="s">
        <v>211</v>
      </c>
      <c r="G136" s="14"/>
      <c r="H136" s="204" t="s">
        <v>3</v>
      </c>
      <c r="I136" s="206"/>
      <c r="J136" s="14"/>
      <c r="K136" s="14"/>
      <c r="L136" s="203"/>
      <c r="M136" s="207"/>
      <c r="N136" s="208"/>
      <c r="O136" s="208"/>
      <c r="P136" s="208"/>
      <c r="Q136" s="208"/>
      <c r="R136" s="208"/>
      <c r="S136" s="208"/>
      <c r="T136" s="20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4" t="s">
        <v>162</v>
      </c>
      <c r="AU136" s="204" t="s">
        <v>81</v>
      </c>
      <c r="AV136" s="14" t="s">
        <v>79</v>
      </c>
      <c r="AW136" s="14" t="s">
        <v>33</v>
      </c>
      <c r="AX136" s="14" t="s">
        <v>72</v>
      </c>
      <c r="AY136" s="204" t="s">
        <v>152</v>
      </c>
    </row>
    <row r="137" s="13" customFormat="1">
      <c r="A137" s="13"/>
      <c r="B137" s="194"/>
      <c r="C137" s="13"/>
      <c r="D137" s="195" t="s">
        <v>162</v>
      </c>
      <c r="E137" s="196" t="s">
        <v>3</v>
      </c>
      <c r="F137" s="197" t="s">
        <v>892</v>
      </c>
      <c r="G137" s="13"/>
      <c r="H137" s="198">
        <v>2.6400000000000001</v>
      </c>
      <c r="I137" s="199"/>
      <c r="J137" s="13"/>
      <c r="K137" s="13"/>
      <c r="L137" s="194"/>
      <c r="M137" s="200"/>
      <c r="N137" s="201"/>
      <c r="O137" s="201"/>
      <c r="P137" s="201"/>
      <c r="Q137" s="201"/>
      <c r="R137" s="201"/>
      <c r="S137" s="201"/>
      <c r="T137" s="20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162</v>
      </c>
      <c r="AU137" s="196" t="s">
        <v>81</v>
      </c>
      <c r="AV137" s="13" t="s">
        <v>81</v>
      </c>
      <c r="AW137" s="13" t="s">
        <v>33</v>
      </c>
      <c r="AX137" s="13" t="s">
        <v>72</v>
      </c>
      <c r="AY137" s="196" t="s">
        <v>152</v>
      </c>
    </row>
    <row r="138" s="13" customFormat="1">
      <c r="A138" s="13"/>
      <c r="B138" s="194"/>
      <c r="C138" s="13"/>
      <c r="D138" s="195" t="s">
        <v>162</v>
      </c>
      <c r="E138" s="196" t="s">
        <v>3</v>
      </c>
      <c r="F138" s="197" t="s">
        <v>893</v>
      </c>
      <c r="G138" s="13"/>
      <c r="H138" s="198">
        <v>2.125</v>
      </c>
      <c r="I138" s="199"/>
      <c r="J138" s="13"/>
      <c r="K138" s="13"/>
      <c r="L138" s="194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162</v>
      </c>
      <c r="AU138" s="196" t="s">
        <v>81</v>
      </c>
      <c r="AV138" s="13" t="s">
        <v>81</v>
      </c>
      <c r="AW138" s="13" t="s">
        <v>33</v>
      </c>
      <c r="AX138" s="13" t="s">
        <v>72</v>
      </c>
      <c r="AY138" s="196" t="s">
        <v>152</v>
      </c>
    </row>
    <row r="139" s="13" customFormat="1">
      <c r="A139" s="13"/>
      <c r="B139" s="194"/>
      <c r="C139" s="13"/>
      <c r="D139" s="195" t="s">
        <v>162</v>
      </c>
      <c r="E139" s="196" t="s">
        <v>3</v>
      </c>
      <c r="F139" s="197" t="s">
        <v>894</v>
      </c>
      <c r="G139" s="13"/>
      <c r="H139" s="198">
        <v>3.6600000000000001</v>
      </c>
      <c r="I139" s="199"/>
      <c r="J139" s="13"/>
      <c r="K139" s="13"/>
      <c r="L139" s="194"/>
      <c r="M139" s="200"/>
      <c r="N139" s="201"/>
      <c r="O139" s="201"/>
      <c r="P139" s="201"/>
      <c r="Q139" s="201"/>
      <c r="R139" s="201"/>
      <c r="S139" s="201"/>
      <c r="T139" s="20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162</v>
      </c>
      <c r="AU139" s="196" t="s">
        <v>81</v>
      </c>
      <c r="AV139" s="13" t="s">
        <v>81</v>
      </c>
      <c r="AW139" s="13" t="s">
        <v>33</v>
      </c>
      <c r="AX139" s="13" t="s">
        <v>72</v>
      </c>
      <c r="AY139" s="196" t="s">
        <v>152</v>
      </c>
    </row>
    <row r="140" s="13" customFormat="1">
      <c r="A140" s="13"/>
      <c r="B140" s="194"/>
      <c r="C140" s="13"/>
      <c r="D140" s="195" t="s">
        <v>162</v>
      </c>
      <c r="E140" s="196" t="s">
        <v>3</v>
      </c>
      <c r="F140" s="197" t="s">
        <v>895</v>
      </c>
      <c r="G140" s="13"/>
      <c r="H140" s="198">
        <v>1.8200000000000001</v>
      </c>
      <c r="I140" s="199"/>
      <c r="J140" s="13"/>
      <c r="K140" s="13"/>
      <c r="L140" s="194"/>
      <c r="M140" s="200"/>
      <c r="N140" s="201"/>
      <c r="O140" s="201"/>
      <c r="P140" s="201"/>
      <c r="Q140" s="201"/>
      <c r="R140" s="201"/>
      <c r="S140" s="201"/>
      <c r="T140" s="20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162</v>
      </c>
      <c r="AU140" s="196" t="s">
        <v>81</v>
      </c>
      <c r="AV140" s="13" t="s">
        <v>81</v>
      </c>
      <c r="AW140" s="13" t="s">
        <v>33</v>
      </c>
      <c r="AX140" s="13" t="s">
        <v>72</v>
      </c>
      <c r="AY140" s="196" t="s">
        <v>152</v>
      </c>
    </row>
    <row r="141" s="13" customFormat="1">
      <c r="A141" s="13"/>
      <c r="B141" s="194"/>
      <c r="C141" s="13"/>
      <c r="D141" s="195" t="s">
        <v>162</v>
      </c>
      <c r="E141" s="196" t="s">
        <v>3</v>
      </c>
      <c r="F141" s="197" t="s">
        <v>896</v>
      </c>
      <c r="G141" s="13"/>
      <c r="H141" s="198">
        <v>1.6990000000000001</v>
      </c>
      <c r="I141" s="199"/>
      <c r="J141" s="13"/>
      <c r="K141" s="13"/>
      <c r="L141" s="194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162</v>
      </c>
      <c r="AU141" s="196" t="s">
        <v>81</v>
      </c>
      <c r="AV141" s="13" t="s">
        <v>81</v>
      </c>
      <c r="AW141" s="13" t="s">
        <v>33</v>
      </c>
      <c r="AX141" s="13" t="s">
        <v>72</v>
      </c>
      <c r="AY141" s="196" t="s">
        <v>152</v>
      </c>
    </row>
    <row r="142" s="13" customFormat="1">
      <c r="A142" s="13"/>
      <c r="B142" s="194"/>
      <c r="C142" s="13"/>
      <c r="D142" s="195" t="s">
        <v>162</v>
      </c>
      <c r="E142" s="196" t="s">
        <v>3</v>
      </c>
      <c r="F142" s="197" t="s">
        <v>897</v>
      </c>
      <c r="G142" s="13"/>
      <c r="H142" s="198">
        <v>1.746</v>
      </c>
      <c r="I142" s="199"/>
      <c r="J142" s="13"/>
      <c r="K142" s="13"/>
      <c r="L142" s="194"/>
      <c r="M142" s="200"/>
      <c r="N142" s="201"/>
      <c r="O142" s="201"/>
      <c r="P142" s="201"/>
      <c r="Q142" s="201"/>
      <c r="R142" s="201"/>
      <c r="S142" s="201"/>
      <c r="T142" s="20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162</v>
      </c>
      <c r="AU142" s="196" t="s">
        <v>81</v>
      </c>
      <c r="AV142" s="13" t="s">
        <v>81</v>
      </c>
      <c r="AW142" s="13" t="s">
        <v>33</v>
      </c>
      <c r="AX142" s="13" t="s">
        <v>72</v>
      </c>
      <c r="AY142" s="196" t="s">
        <v>152</v>
      </c>
    </row>
    <row r="143" s="15" customFormat="1">
      <c r="A143" s="15"/>
      <c r="B143" s="210"/>
      <c r="C143" s="15"/>
      <c r="D143" s="195" t="s">
        <v>162</v>
      </c>
      <c r="E143" s="211" t="s">
        <v>3</v>
      </c>
      <c r="F143" s="212" t="s">
        <v>242</v>
      </c>
      <c r="G143" s="15"/>
      <c r="H143" s="213">
        <v>13.690000000000001</v>
      </c>
      <c r="I143" s="214"/>
      <c r="J143" s="15"/>
      <c r="K143" s="15"/>
      <c r="L143" s="210"/>
      <c r="M143" s="215"/>
      <c r="N143" s="216"/>
      <c r="O143" s="216"/>
      <c r="P143" s="216"/>
      <c r="Q143" s="216"/>
      <c r="R143" s="216"/>
      <c r="S143" s="216"/>
      <c r="T143" s="21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1" t="s">
        <v>162</v>
      </c>
      <c r="AU143" s="211" t="s">
        <v>81</v>
      </c>
      <c r="AV143" s="15" t="s">
        <v>158</v>
      </c>
      <c r="AW143" s="15" t="s">
        <v>33</v>
      </c>
      <c r="AX143" s="15" t="s">
        <v>79</v>
      </c>
      <c r="AY143" s="211" t="s">
        <v>152</v>
      </c>
    </row>
    <row r="144" s="12" customFormat="1" ht="22.8" customHeight="1">
      <c r="A144" s="12"/>
      <c r="B144" s="161"/>
      <c r="C144" s="12"/>
      <c r="D144" s="162" t="s">
        <v>71</v>
      </c>
      <c r="E144" s="172" t="s">
        <v>200</v>
      </c>
      <c r="F144" s="172" t="s">
        <v>243</v>
      </c>
      <c r="G144" s="12"/>
      <c r="H144" s="12"/>
      <c r="I144" s="164"/>
      <c r="J144" s="173">
        <f>BK144</f>
        <v>0</v>
      </c>
      <c r="K144" s="12"/>
      <c r="L144" s="161"/>
      <c r="M144" s="166"/>
      <c r="N144" s="167"/>
      <c r="O144" s="167"/>
      <c r="P144" s="168">
        <f>SUM(P145:P208)</f>
        <v>0</v>
      </c>
      <c r="Q144" s="167"/>
      <c r="R144" s="168">
        <f>SUM(R145:R208)</f>
        <v>6.8469059999999988</v>
      </c>
      <c r="S144" s="167"/>
      <c r="T144" s="169">
        <f>SUM(T145:T208)</f>
        <v>0.19166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2" t="s">
        <v>79</v>
      </c>
      <c r="AT144" s="170" t="s">
        <v>71</v>
      </c>
      <c r="AU144" s="170" t="s">
        <v>79</v>
      </c>
      <c r="AY144" s="162" t="s">
        <v>152</v>
      </c>
      <c r="BK144" s="171">
        <f>SUM(BK145:BK208)</f>
        <v>0</v>
      </c>
    </row>
    <row r="145" s="2" customFormat="1" ht="55.5" customHeight="1">
      <c r="A145" s="39"/>
      <c r="B145" s="174"/>
      <c r="C145" s="175" t="s">
        <v>244</v>
      </c>
      <c r="D145" s="175" t="s">
        <v>154</v>
      </c>
      <c r="E145" s="176" t="s">
        <v>245</v>
      </c>
      <c r="F145" s="177" t="s">
        <v>246</v>
      </c>
      <c r="G145" s="178" t="s">
        <v>247</v>
      </c>
      <c r="H145" s="179">
        <v>164</v>
      </c>
      <c r="I145" s="180"/>
      <c r="J145" s="181">
        <f>ROUND(I145*H145,2)</f>
        <v>0</v>
      </c>
      <c r="K145" s="182"/>
      <c r="L145" s="40"/>
      <c r="M145" s="183" t="s">
        <v>3</v>
      </c>
      <c r="N145" s="184" t="s">
        <v>43</v>
      </c>
      <c r="O145" s="73"/>
      <c r="P145" s="185">
        <f>O145*H145</f>
        <v>0</v>
      </c>
      <c r="Q145" s="185">
        <v>0.00018000000000000001</v>
      </c>
      <c r="R145" s="185">
        <f>Q145*H145</f>
        <v>0.029520000000000001</v>
      </c>
      <c r="S145" s="185">
        <v>0</v>
      </c>
      <c r="T145" s="18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87" t="s">
        <v>158</v>
      </c>
      <c r="AT145" s="187" t="s">
        <v>154</v>
      </c>
      <c r="AU145" s="187" t="s">
        <v>81</v>
      </c>
      <c r="AY145" s="20" t="s">
        <v>152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20" t="s">
        <v>79</v>
      </c>
      <c r="BK145" s="188">
        <f>ROUND(I145*H145,2)</f>
        <v>0</v>
      </c>
      <c r="BL145" s="20" t="s">
        <v>158</v>
      </c>
      <c r="BM145" s="187" t="s">
        <v>898</v>
      </c>
    </row>
    <row r="146" s="2" customFormat="1">
      <c r="A146" s="39"/>
      <c r="B146" s="40"/>
      <c r="C146" s="39"/>
      <c r="D146" s="189" t="s">
        <v>160</v>
      </c>
      <c r="E146" s="39"/>
      <c r="F146" s="190" t="s">
        <v>249</v>
      </c>
      <c r="G146" s="39"/>
      <c r="H146" s="39"/>
      <c r="I146" s="191"/>
      <c r="J146" s="39"/>
      <c r="K146" s="39"/>
      <c r="L146" s="40"/>
      <c r="M146" s="192"/>
      <c r="N146" s="19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160</v>
      </c>
      <c r="AU146" s="20" t="s">
        <v>81</v>
      </c>
    </row>
    <row r="147" s="13" customFormat="1">
      <c r="A147" s="13"/>
      <c r="B147" s="194"/>
      <c r="C147" s="13"/>
      <c r="D147" s="195" t="s">
        <v>162</v>
      </c>
      <c r="E147" s="196" t="s">
        <v>3</v>
      </c>
      <c r="F147" s="197" t="s">
        <v>899</v>
      </c>
      <c r="G147" s="13"/>
      <c r="H147" s="198">
        <v>164</v>
      </c>
      <c r="I147" s="199"/>
      <c r="J147" s="13"/>
      <c r="K147" s="13"/>
      <c r="L147" s="194"/>
      <c r="M147" s="200"/>
      <c r="N147" s="201"/>
      <c r="O147" s="201"/>
      <c r="P147" s="201"/>
      <c r="Q147" s="201"/>
      <c r="R147" s="201"/>
      <c r="S147" s="201"/>
      <c r="T147" s="20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162</v>
      </c>
      <c r="AU147" s="196" t="s">
        <v>81</v>
      </c>
      <c r="AV147" s="13" t="s">
        <v>81</v>
      </c>
      <c r="AW147" s="13" t="s">
        <v>33</v>
      </c>
      <c r="AX147" s="13" t="s">
        <v>79</v>
      </c>
      <c r="AY147" s="196" t="s">
        <v>152</v>
      </c>
    </row>
    <row r="148" s="2" customFormat="1" ht="24.15" customHeight="1">
      <c r="A148" s="39"/>
      <c r="B148" s="174"/>
      <c r="C148" s="175" t="s">
        <v>250</v>
      </c>
      <c r="D148" s="175" t="s">
        <v>154</v>
      </c>
      <c r="E148" s="176" t="s">
        <v>251</v>
      </c>
      <c r="F148" s="177" t="s">
        <v>252</v>
      </c>
      <c r="G148" s="178" t="s">
        <v>247</v>
      </c>
      <c r="H148" s="179">
        <v>164</v>
      </c>
      <c r="I148" s="180"/>
      <c r="J148" s="181">
        <f>ROUND(I148*H148,2)</f>
        <v>0</v>
      </c>
      <c r="K148" s="182"/>
      <c r="L148" s="40"/>
      <c r="M148" s="183" t="s">
        <v>3</v>
      </c>
      <c r="N148" s="184" t="s">
        <v>43</v>
      </c>
      <c r="O148" s="73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87" t="s">
        <v>158</v>
      </c>
      <c r="AT148" s="187" t="s">
        <v>154</v>
      </c>
      <c r="AU148" s="187" t="s">
        <v>81</v>
      </c>
      <c r="AY148" s="20" t="s">
        <v>152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79</v>
      </c>
      <c r="BK148" s="188">
        <f>ROUND(I148*H148,2)</f>
        <v>0</v>
      </c>
      <c r="BL148" s="20" t="s">
        <v>158</v>
      </c>
      <c r="BM148" s="187" t="s">
        <v>900</v>
      </c>
    </row>
    <row r="149" s="2" customFormat="1">
      <c r="A149" s="39"/>
      <c r="B149" s="40"/>
      <c r="C149" s="39"/>
      <c r="D149" s="189" t="s">
        <v>160</v>
      </c>
      <c r="E149" s="39"/>
      <c r="F149" s="190" t="s">
        <v>254</v>
      </c>
      <c r="G149" s="39"/>
      <c r="H149" s="39"/>
      <c r="I149" s="191"/>
      <c r="J149" s="39"/>
      <c r="K149" s="39"/>
      <c r="L149" s="40"/>
      <c r="M149" s="192"/>
      <c r="N149" s="19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160</v>
      </c>
      <c r="AU149" s="20" t="s">
        <v>81</v>
      </c>
    </row>
    <row r="150" s="2" customFormat="1" ht="55.5" customHeight="1">
      <c r="A150" s="39"/>
      <c r="B150" s="174"/>
      <c r="C150" s="175" t="s">
        <v>256</v>
      </c>
      <c r="D150" s="175" t="s">
        <v>154</v>
      </c>
      <c r="E150" s="176" t="s">
        <v>257</v>
      </c>
      <c r="F150" s="177" t="s">
        <v>258</v>
      </c>
      <c r="G150" s="178" t="s">
        <v>157</v>
      </c>
      <c r="H150" s="179">
        <v>3285.9000000000001</v>
      </c>
      <c r="I150" s="180"/>
      <c r="J150" s="181">
        <f>ROUND(I150*H150,2)</f>
        <v>0</v>
      </c>
      <c r="K150" s="182"/>
      <c r="L150" s="40"/>
      <c r="M150" s="183" t="s">
        <v>3</v>
      </c>
      <c r="N150" s="184" t="s">
        <v>43</v>
      </c>
      <c r="O150" s="73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87" t="s">
        <v>158</v>
      </c>
      <c r="AT150" s="187" t="s">
        <v>154</v>
      </c>
      <c r="AU150" s="187" t="s">
        <v>81</v>
      </c>
      <c r="AY150" s="20" t="s">
        <v>152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20" t="s">
        <v>79</v>
      </c>
      <c r="BK150" s="188">
        <f>ROUND(I150*H150,2)</f>
        <v>0</v>
      </c>
      <c r="BL150" s="20" t="s">
        <v>158</v>
      </c>
      <c r="BM150" s="187" t="s">
        <v>901</v>
      </c>
    </row>
    <row r="151" s="2" customFormat="1">
      <c r="A151" s="39"/>
      <c r="B151" s="40"/>
      <c r="C151" s="39"/>
      <c r="D151" s="189" t="s">
        <v>160</v>
      </c>
      <c r="E151" s="39"/>
      <c r="F151" s="190" t="s">
        <v>260</v>
      </c>
      <c r="G151" s="39"/>
      <c r="H151" s="39"/>
      <c r="I151" s="191"/>
      <c r="J151" s="39"/>
      <c r="K151" s="39"/>
      <c r="L151" s="40"/>
      <c r="M151" s="192"/>
      <c r="N151" s="193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20" t="s">
        <v>160</v>
      </c>
      <c r="AU151" s="20" t="s">
        <v>81</v>
      </c>
    </row>
    <row r="152" s="13" customFormat="1">
      <c r="A152" s="13"/>
      <c r="B152" s="194"/>
      <c r="C152" s="13"/>
      <c r="D152" s="195" t="s">
        <v>162</v>
      </c>
      <c r="E152" s="196" t="s">
        <v>3</v>
      </c>
      <c r="F152" s="197" t="s">
        <v>902</v>
      </c>
      <c r="G152" s="13"/>
      <c r="H152" s="198">
        <v>1013</v>
      </c>
      <c r="I152" s="199"/>
      <c r="J152" s="13"/>
      <c r="K152" s="13"/>
      <c r="L152" s="194"/>
      <c r="M152" s="200"/>
      <c r="N152" s="201"/>
      <c r="O152" s="201"/>
      <c r="P152" s="201"/>
      <c r="Q152" s="201"/>
      <c r="R152" s="201"/>
      <c r="S152" s="201"/>
      <c r="T152" s="20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6" t="s">
        <v>162</v>
      </c>
      <c r="AU152" s="196" t="s">
        <v>81</v>
      </c>
      <c r="AV152" s="13" t="s">
        <v>81</v>
      </c>
      <c r="AW152" s="13" t="s">
        <v>33</v>
      </c>
      <c r="AX152" s="13" t="s">
        <v>72</v>
      </c>
      <c r="AY152" s="196" t="s">
        <v>152</v>
      </c>
    </row>
    <row r="153" s="13" customFormat="1">
      <c r="A153" s="13"/>
      <c r="B153" s="194"/>
      <c r="C153" s="13"/>
      <c r="D153" s="195" t="s">
        <v>162</v>
      </c>
      <c r="E153" s="196" t="s">
        <v>3</v>
      </c>
      <c r="F153" s="197" t="s">
        <v>903</v>
      </c>
      <c r="G153" s="13"/>
      <c r="H153" s="198">
        <v>1017.9</v>
      </c>
      <c r="I153" s="199"/>
      <c r="J153" s="13"/>
      <c r="K153" s="13"/>
      <c r="L153" s="194"/>
      <c r="M153" s="200"/>
      <c r="N153" s="201"/>
      <c r="O153" s="201"/>
      <c r="P153" s="201"/>
      <c r="Q153" s="201"/>
      <c r="R153" s="201"/>
      <c r="S153" s="201"/>
      <c r="T153" s="20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162</v>
      </c>
      <c r="AU153" s="196" t="s">
        <v>81</v>
      </c>
      <c r="AV153" s="13" t="s">
        <v>81</v>
      </c>
      <c r="AW153" s="13" t="s">
        <v>33</v>
      </c>
      <c r="AX153" s="13" t="s">
        <v>72</v>
      </c>
      <c r="AY153" s="196" t="s">
        <v>152</v>
      </c>
    </row>
    <row r="154" s="13" customFormat="1">
      <c r="A154" s="13"/>
      <c r="B154" s="194"/>
      <c r="C154" s="13"/>
      <c r="D154" s="195" t="s">
        <v>162</v>
      </c>
      <c r="E154" s="196" t="s">
        <v>3</v>
      </c>
      <c r="F154" s="197" t="s">
        <v>904</v>
      </c>
      <c r="G154" s="13"/>
      <c r="H154" s="198">
        <v>179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162</v>
      </c>
      <c r="AU154" s="196" t="s">
        <v>81</v>
      </c>
      <c r="AV154" s="13" t="s">
        <v>81</v>
      </c>
      <c r="AW154" s="13" t="s">
        <v>33</v>
      </c>
      <c r="AX154" s="13" t="s">
        <v>72</v>
      </c>
      <c r="AY154" s="196" t="s">
        <v>152</v>
      </c>
    </row>
    <row r="155" s="13" customFormat="1">
      <c r="A155" s="13"/>
      <c r="B155" s="194"/>
      <c r="C155" s="13"/>
      <c r="D155" s="195" t="s">
        <v>162</v>
      </c>
      <c r="E155" s="196" t="s">
        <v>3</v>
      </c>
      <c r="F155" s="197" t="s">
        <v>905</v>
      </c>
      <c r="G155" s="13"/>
      <c r="H155" s="198">
        <v>344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162</v>
      </c>
      <c r="AU155" s="196" t="s">
        <v>81</v>
      </c>
      <c r="AV155" s="13" t="s">
        <v>81</v>
      </c>
      <c r="AW155" s="13" t="s">
        <v>33</v>
      </c>
      <c r="AX155" s="13" t="s">
        <v>72</v>
      </c>
      <c r="AY155" s="196" t="s">
        <v>152</v>
      </c>
    </row>
    <row r="156" s="13" customFormat="1">
      <c r="A156" s="13"/>
      <c r="B156" s="194"/>
      <c r="C156" s="13"/>
      <c r="D156" s="195" t="s">
        <v>162</v>
      </c>
      <c r="E156" s="196" t="s">
        <v>3</v>
      </c>
      <c r="F156" s="197" t="s">
        <v>906</v>
      </c>
      <c r="G156" s="13"/>
      <c r="H156" s="198">
        <v>434</v>
      </c>
      <c r="I156" s="199"/>
      <c r="J156" s="13"/>
      <c r="K156" s="13"/>
      <c r="L156" s="194"/>
      <c r="M156" s="200"/>
      <c r="N156" s="201"/>
      <c r="O156" s="201"/>
      <c r="P156" s="201"/>
      <c r="Q156" s="201"/>
      <c r="R156" s="201"/>
      <c r="S156" s="201"/>
      <c r="T156" s="20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162</v>
      </c>
      <c r="AU156" s="196" t="s">
        <v>81</v>
      </c>
      <c r="AV156" s="13" t="s">
        <v>81</v>
      </c>
      <c r="AW156" s="13" t="s">
        <v>33</v>
      </c>
      <c r="AX156" s="13" t="s">
        <v>72</v>
      </c>
      <c r="AY156" s="196" t="s">
        <v>152</v>
      </c>
    </row>
    <row r="157" s="13" customFormat="1">
      <c r="A157" s="13"/>
      <c r="B157" s="194"/>
      <c r="C157" s="13"/>
      <c r="D157" s="195" t="s">
        <v>162</v>
      </c>
      <c r="E157" s="196" t="s">
        <v>3</v>
      </c>
      <c r="F157" s="197" t="s">
        <v>907</v>
      </c>
      <c r="G157" s="13"/>
      <c r="H157" s="198">
        <v>298</v>
      </c>
      <c r="I157" s="199"/>
      <c r="J157" s="13"/>
      <c r="K157" s="13"/>
      <c r="L157" s="194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162</v>
      </c>
      <c r="AU157" s="196" t="s">
        <v>81</v>
      </c>
      <c r="AV157" s="13" t="s">
        <v>81</v>
      </c>
      <c r="AW157" s="13" t="s">
        <v>33</v>
      </c>
      <c r="AX157" s="13" t="s">
        <v>72</v>
      </c>
      <c r="AY157" s="196" t="s">
        <v>152</v>
      </c>
    </row>
    <row r="158" s="15" customFormat="1">
      <c r="A158" s="15"/>
      <c r="B158" s="210"/>
      <c r="C158" s="15"/>
      <c r="D158" s="195" t="s">
        <v>162</v>
      </c>
      <c r="E158" s="211" t="s">
        <v>3</v>
      </c>
      <c r="F158" s="212" t="s">
        <v>242</v>
      </c>
      <c r="G158" s="15"/>
      <c r="H158" s="213">
        <v>3285.9000000000001</v>
      </c>
      <c r="I158" s="214"/>
      <c r="J158" s="15"/>
      <c r="K158" s="15"/>
      <c r="L158" s="210"/>
      <c r="M158" s="215"/>
      <c r="N158" s="216"/>
      <c r="O158" s="216"/>
      <c r="P158" s="216"/>
      <c r="Q158" s="216"/>
      <c r="R158" s="216"/>
      <c r="S158" s="216"/>
      <c r="T158" s="21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1" t="s">
        <v>162</v>
      </c>
      <c r="AU158" s="211" t="s">
        <v>81</v>
      </c>
      <c r="AV158" s="15" t="s">
        <v>158</v>
      </c>
      <c r="AW158" s="15" t="s">
        <v>33</v>
      </c>
      <c r="AX158" s="15" t="s">
        <v>79</v>
      </c>
      <c r="AY158" s="211" t="s">
        <v>152</v>
      </c>
    </row>
    <row r="159" s="2" customFormat="1" ht="37.8" customHeight="1">
      <c r="A159" s="39"/>
      <c r="B159" s="174"/>
      <c r="C159" s="175" t="s">
        <v>267</v>
      </c>
      <c r="D159" s="175" t="s">
        <v>154</v>
      </c>
      <c r="E159" s="176" t="s">
        <v>268</v>
      </c>
      <c r="F159" s="177" t="s">
        <v>269</v>
      </c>
      <c r="G159" s="178" t="s">
        <v>157</v>
      </c>
      <c r="H159" s="179">
        <v>295731</v>
      </c>
      <c r="I159" s="180"/>
      <c r="J159" s="181">
        <f>ROUND(I159*H159,2)</f>
        <v>0</v>
      </c>
      <c r="K159" s="182"/>
      <c r="L159" s="40"/>
      <c r="M159" s="183" t="s">
        <v>3</v>
      </c>
      <c r="N159" s="184" t="s">
        <v>43</v>
      </c>
      <c r="O159" s="73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87" t="s">
        <v>158</v>
      </c>
      <c r="AT159" s="187" t="s">
        <v>154</v>
      </c>
      <c r="AU159" s="187" t="s">
        <v>81</v>
      </c>
      <c r="AY159" s="20" t="s">
        <v>152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79</v>
      </c>
      <c r="BK159" s="188">
        <f>ROUND(I159*H159,2)</f>
        <v>0</v>
      </c>
      <c r="BL159" s="20" t="s">
        <v>158</v>
      </c>
      <c r="BM159" s="187" t="s">
        <v>908</v>
      </c>
    </row>
    <row r="160" s="2" customFormat="1">
      <c r="A160" s="39"/>
      <c r="B160" s="40"/>
      <c r="C160" s="39"/>
      <c r="D160" s="189" t="s">
        <v>160</v>
      </c>
      <c r="E160" s="39"/>
      <c r="F160" s="190" t="s">
        <v>271</v>
      </c>
      <c r="G160" s="39"/>
      <c r="H160" s="39"/>
      <c r="I160" s="191"/>
      <c r="J160" s="39"/>
      <c r="K160" s="39"/>
      <c r="L160" s="40"/>
      <c r="M160" s="192"/>
      <c r="N160" s="19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160</v>
      </c>
      <c r="AU160" s="20" t="s">
        <v>81</v>
      </c>
    </row>
    <row r="161" s="2" customFormat="1">
      <c r="A161" s="39"/>
      <c r="B161" s="40"/>
      <c r="C161" s="39"/>
      <c r="D161" s="195" t="s">
        <v>272</v>
      </c>
      <c r="E161" s="39"/>
      <c r="F161" s="218" t="s">
        <v>273</v>
      </c>
      <c r="G161" s="39"/>
      <c r="H161" s="39"/>
      <c r="I161" s="191"/>
      <c r="J161" s="39"/>
      <c r="K161" s="39"/>
      <c r="L161" s="40"/>
      <c r="M161" s="192"/>
      <c r="N161" s="19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272</v>
      </c>
      <c r="AU161" s="20" t="s">
        <v>81</v>
      </c>
    </row>
    <row r="162" s="13" customFormat="1">
      <c r="A162" s="13"/>
      <c r="B162" s="194"/>
      <c r="C162" s="13"/>
      <c r="D162" s="195" t="s">
        <v>162</v>
      </c>
      <c r="E162" s="13"/>
      <c r="F162" s="197" t="s">
        <v>909</v>
      </c>
      <c r="G162" s="13"/>
      <c r="H162" s="198">
        <v>295731</v>
      </c>
      <c r="I162" s="199"/>
      <c r="J162" s="13"/>
      <c r="K162" s="13"/>
      <c r="L162" s="194"/>
      <c r="M162" s="200"/>
      <c r="N162" s="201"/>
      <c r="O162" s="201"/>
      <c r="P162" s="201"/>
      <c r="Q162" s="201"/>
      <c r="R162" s="201"/>
      <c r="S162" s="201"/>
      <c r="T162" s="20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162</v>
      </c>
      <c r="AU162" s="196" t="s">
        <v>81</v>
      </c>
      <c r="AV162" s="13" t="s">
        <v>81</v>
      </c>
      <c r="AW162" s="13" t="s">
        <v>4</v>
      </c>
      <c r="AX162" s="13" t="s">
        <v>79</v>
      </c>
      <c r="AY162" s="196" t="s">
        <v>152</v>
      </c>
    </row>
    <row r="163" s="2" customFormat="1" ht="55.5" customHeight="1">
      <c r="A163" s="39"/>
      <c r="B163" s="174"/>
      <c r="C163" s="175" t="s">
        <v>9</v>
      </c>
      <c r="D163" s="175" t="s">
        <v>154</v>
      </c>
      <c r="E163" s="176" t="s">
        <v>275</v>
      </c>
      <c r="F163" s="177" t="s">
        <v>276</v>
      </c>
      <c r="G163" s="178" t="s">
        <v>157</v>
      </c>
      <c r="H163" s="179">
        <v>3285.9000000000001</v>
      </c>
      <c r="I163" s="180"/>
      <c r="J163" s="181">
        <f>ROUND(I163*H163,2)</f>
        <v>0</v>
      </c>
      <c r="K163" s="182"/>
      <c r="L163" s="40"/>
      <c r="M163" s="183" t="s">
        <v>3</v>
      </c>
      <c r="N163" s="184" t="s">
        <v>43</v>
      </c>
      <c r="O163" s="73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87" t="s">
        <v>158</v>
      </c>
      <c r="AT163" s="187" t="s">
        <v>154</v>
      </c>
      <c r="AU163" s="187" t="s">
        <v>81</v>
      </c>
      <c r="AY163" s="20" t="s">
        <v>152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20" t="s">
        <v>79</v>
      </c>
      <c r="BK163" s="188">
        <f>ROUND(I163*H163,2)</f>
        <v>0</v>
      </c>
      <c r="BL163" s="20" t="s">
        <v>158</v>
      </c>
      <c r="BM163" s="187" t="s">
        <v>910</v>
      </c>
    </row>
    <row r="164" s="2" customFormat="1">
      <c r="A164" s="39"/>
      <c r="B164" s="40"/>
      <c r="C164" s="39"/>
      <c r="D164" s="189" t="s">
        <v>160</v>
      </c>
      <c r="E164" s="39"/>
      <c r="F164" s="190" t="s">
        <v>278</v>
      </c>
      <c r="G164" s="39"/>
      <c r="H164" s="39"/>
      <c r="I164" s="191"/>
      <c r="J164" s="39"/>
      <c r="K164" s="39"/>
      <c r="L164" s="40"/>
      <c r="M164" s="192"/>
      <c r="N164" s="193"/>
      <c r="O164" s="73"/>
      <c r="P164" s="73"/>
      <c r="Q164" s="73"/>
      <c r="R164" s="73"/>
      <c r="S164" s="73"/>
      <c r="T164" s="74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20" t="s">
        <v>160</v>
      </c>
      <c r="AU164" s="20" t="s">
        <v>81</v>
      </c>
    </row>
    <row r="165" s="2" customFormat="1" ht="24.15" customHeight="1">
      <c r="A165" s="39"/>
      <c r="B165" s="174"/>
      <c r="C165" s="175" t="s">
        <v>279</v>
      </c>
      <c r="D165" s="175" t="s">
        <v>154</v>
      </c>
      <c r="E165" s="176" t="s">
        <v>280</v>
      </c>
      <c r="F165" s="177" t="s">
        <v>281</v>
      </c>
      <c r="G165" s="178" t="s">
        <v>157</v>
      </c>
      <c r="H165" s="179">
        <v>3285.9000000000001</v>
      </c>
      <c r="I165" s="180"/>
      <c r="J165" s="181">
        <f>ROUND(I165*H165,2)</f>
        <v>0</v>
      </c>
      <c r="K165" s="182"/>
      <c r="L165" s="40"/>
      <c r="M165" s="183" t="s">
        <v>3</v>
      </c>
      <c r="N165" s="184" t="s">
        <v>43</v>
      </c>
      <c r="O165" s="73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87" t="s">
        <v>158</v>
      </c>
      <c r="AT165" s="187" t="s">
        <v>154</v>
      </c>
      <c r="AU165" s="187" t="s">
        <v>81</v>
      </c>
      <c r="AY165" s="20" t="s">
        <v>152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0" t="s">
        <v>79</v>
      </c>
      <c r="BK165" s="188">
        <f>ROUND(I165*H165,2)</f>
        <v>0</v>
      </c>
      <c r="BL165" s="20" t="s">
        <v>158</v>
      </c>
      <c r="BM165" s="187" t="s">
        <v>911</v>
      </c>
    </row>
    <row r="166" s="2" customFormat="1">
      <c r="A166" s="39"/>
      <c r="B166" s="40"/>
      <c r="C166" s="39"/>
      <c r="D166" s="189" t="s">
        <v>160</v>
      </c>
      <c r="E166" s="39"/>
      <c r="F166" s="190" t="s">
        <v>283</v>
      </c>
      <c r="G166" s="39"/>
      <c r="H166" s="39"/>
      <c r="I166" s="191"/>
      <c r="J166" s="39"/>
      <c r="K166" s="39"/>
      <c r="L166" s="40"/>
      <c r="M166" s="192"/>
      <c r="N166" s="19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160</v>
      </c>
      <c r="AU166" s="20" t="s">
        <v>81</v>
      </c>
    </row>
    <row r="167" s="13" customFormat="1">
      <c r="A167" s="13"/>
      <c r="B167" s="194"/>
      <c r="C167" s="13"/>
      <c r="D167" s="195" t="s">
        <v>162</v>
      </c>
      <c r="E167" s="196" t="s">
        <v>3</v>
      </c>
      <c r="F167" s="197" t="s">
        <v>902</v>
      </c>
      <c r="G167" s="13"/>
      <c r="H167" s="198">
        <v>1013</v>
      </c>
      <c r="I167" s="199"/>
      <c r="J167" s="13"/>
      <c r="K167" s="13"/>
      <c r="L167" s="194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162</v>
      </c>
      <c r="AU167" s="196" t="s">
        <v>81</v>
      </c>
      <c r="AV167" s="13" t="s">
        <v>81</v>
      </c>
      <c r="AW167" s="13" t="s">
        <v>33</v>
      </c>
      <c r="AX167" s="13" t="s">
        <v>72</v>
      </c>
      <c r="AY167" s="196" t="s">
        <v>152</v>
      </c>
    </row>
    <row r="168" s="13" customFormat="1">
      <c r="A168" s="13"/>
      <c r="B168" s="194"/>
      <c r="C168" s="13"/>
      <c r="D168" s="195" t="s">
        <v>162</v>
      </c>
      <c r="E168" s="196" t="s">
        <v>3</v>
      </c>
      <c r="F168" s="197" t="s">
        <v>903</v>
      </c>
      <c r="G168" s="13"/>
      <c r="H168" s="198">
        <v>1017.9</v>
      </c>
      <c r="I168" s="199"/>
      <c r="J168" s="13"/>
      <c r="K168" s="13"/>
      <c r="L168" s="194"/>
      <c r="M168" s="200"/>
      <c r="N168" s="201"/>
      <c r="O168" s="201"/>
      <c r="P168" s="201"/>
      <c r="Q168" s="201"/>
      <c r="R168" s="201"/>
      <c r="S168" s="201"/>
      <c r="T168" s="20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162</v>
      </c>
      <c r="AU168" s="196" t="s">
        <v>81</v>
      </c>
      <c r="AV168" s="13" t="s">
        <v>81</v>
      </c>
      <c r="AW168" s="13" t="s">
        <v>33</v>
      </c>
      <c r="AX168" s="13" t="s">
        <v>72</v>
      </c>
      <c r="AY168" s="196" t="s">
        <v>152</v>
      </c>
    </row>
    <row r="169" s="13" customFormat="1">
      <c r="A169" s="13"/>
      <c r="B169" s="194"/>
      <c r="C169" s="13"/>
      <c r="D169" s="195" t="s">
        <v>162</v>
      </c>
      <c r="E169" s="196" t="s">
        <v>3</v>
      </c>
      <c r="F169" s="197" t="s">
        <v>904</v>
      </c>
      <c r="G169" s="13"/>
      <c r="H169" s="198">
        <v>179</v>
      </c>
      <c r="I169" s="199"/>
      <c r="J169" s="13"/>
      <c r="K169" s="13"/>
      <c r="L169" s="194"/>
      <c r="M169" s="200"/>
      <c r="N169" s="201"/>
      <c r="O169" s="201"/>
      <c r="P169" s="201"/>
      <c r="Q169" s="201"/>
      <c r="R169" s="201"/>
      <c r="S169" s="201"/>
      <c r="T169" s="20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6" t="s">
        <v>162</v>
      </c>
      <c r="AU169" s="196" t="s">
        <v>81</v>
      </c>
      <c r="AV169" s="13" t="s">
        <v>81</v>
      </c>
      <c r="AW169" s="13" t="s">
        <v>33</v>
      </c>
      <c r="AX169" s="13" t="s">
        <v>72</v>
      </c>
      <c r="AY169" s="196" t="s">
        <v>152</v>
      </c>
    </row>
    <row r="170" s="13" customFormat="1">
      <c r="A170" s="13"/>
      <c r="B170" s="194"/>
      <c r="C170" s="13"/>
      <c r="D170" s="195" t="s">
        <v>162</v>
      </c>
      <c r="E170" s="196" t="s">
        <v>3</v>
      </c>
      <c r="F170" s="197" t="s">
        <v>905</v>
      </c>
      <c r="G170" s="13"/>
      <c r="H170" s="198">
        <v>344</v>
      </c>
      <c r="I170" s="199"/>
      <c r="J170" s="13"/>
      <c r="K170" s="13"/>
      <c r="L170" s="194"/>
      <c r="M170" s="200"/>
      <c r="N170" s="201"/>
      <c r="O170" s="201"/>
      <c r="P170" s="201"/>
      <c r="Q170" s="201"/>
      <c r="R170" s="201"/>
      <c r="S170" s="201"/>
      <c r="T170" s="20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162</v>
      </c>
      <c r="AU170" s="196" t="s">
        <v>81</v>
      </c>
      <c r="AV170" s="13" t="s">
        <v>81</v>
      </c>
      <c r="AW170" s="13" t="s">
        <v>33</v>
      </c>
      <c r="AX170" s="13" t="s">
        <v>72</v>
      </c>
      <c r="AY170" s="196" t="s">
        <v>152</v>
      </c>
    </row>
    <row r="171" s="13" customFormat="1">
      <c r="A171" s="13"/>
      <c r="B171" s="194"/>
      <c r="C171" s="13"/>
      <c r="D171" s="195" t="s">
        <v>162</v>
      </c>
      <c r="E171" s="196" t="s">
        <v>3</v>
      </c>
      <c r="F171" s="197" t="s">
        <v>906</v>
      </c>
      <c r="G171" s="13"/>
      <c r="H171" s="198">
        <v>434</v>
      </c>
      <c r="I171" s="199"/>
      <c r="J171" s="13"/>
      <c r="K171" s="13"/>
      <c r="L171" s="194"/>
      <c r="M171" s="200"/>
      <c r="N171" s="201"/>
      <c r="O171" s="201"/>
      <c r="P171" s="201"/>
      <c r="Q171" s="201"/>
      <c r="R171" s="201"/>
      <c r="S171" s="201"/>
      <c r="T171" s="20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162</v>
      </c>
      <c r="AU171" s="196" t="s">
        <v>81</v>
      </c>
      <c r="AV171" s="13" t="s">
        <v>81</v>
      </c>
      <c r="AW171" s="13" t="s">
        <v>33</v>
      </c>
      <c r="AX171" s="13" t="s">
        <v>72</v>
      </c>
      <c r="AY171" s="196" t="s">
        <v>152</v>
      </c>
    </row>
    <row r="172" s="13" customFormat="1">
      <c r="A172" s="13"/>
      <c r="B172" s="194"/>
      <c r="C172" s="13"/>
      <c r="D172" s="195" t="s">
        <v>162</v>
      </c>
      <c r="E172" s="196" t="s">
        <v>3</v>
      </c>
      <c r="F172" s="197" t="s">
        <v>907</v>
      </c>
      <c r="G172" s="13"/>
      <c r="H172" s="198">
        <v>298</v>
      </c>
      <c r="I172" s="199"/>
      <c r="J172" s="13"/>
      <c r="K172" s="13"/>
      <c r="L172" s="194"/>
      <c r="M172" s="200"/>
      <c r="N172" s="201"/>
      <c r="O172" s="201"/>
      <c r="P172" s="201"/>
      <c r="Q172" s="201"/>
      <c r="R172" s="201"/>
      <c r="S172" s="201"/>
      <c r="T172" s="20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6" t="s">
        <v>162</v>
      </c>
      <c r="AU172" s="196" t="s">
        <v>81</v>
      </c>
      <c r="AV172" s="13" t="s">
        <v>81</v>
      </c>
      <c r="AW172" s="13" t="s">
        <v>33</v>
      </c>
      <c r="AX172" s="13" t="s">
        <v>72</v>
      </c>
      <c r="AY172" s="196" t="s">
        <v>152</v>
      </c>
    </row>
    <row r="173" s="15" customFormat="1">
      <c r="A173" s="15"/>
      <c r="B173" s="210"/>
      <c r="C173" s="15"/>
      <c r="D173" s="195" t="s">
        <v>162</v>
      </c>
      <c r="E173" s="211" t="s">
        <v>3</v>
      </c>
      <c r="F173" s="212" t="s">
        <v>242</v>
      </c>
      <c r="G173" s="15"/>
      <c r="H173" s="213">
        <v>3285.9000000000001</v>
      </c>
      <c r="I173" s="214"/>
      <c r="J173" s="15"/>
      <c r="K173" s="15"/>
      <c r="L173" s="210"/>
      <c r="M173" s="215"/>
      <c r="N173" s="216"/>
      <c r="O173" s="216"/>
      <c r="P173" s="216"/>
      <c r="Q173" s="216"/>
      <c r="R173" s="216"/>
      <c r="S173" s="216"/>
      <c r="T173" s="21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11" t="s">
        <v>162</v>
      </c>
      <c r="AU173" s="211" t="s">
        <v>81</v>
      </c>
      <c r="AV173" s="15" t="s">
        <v>158</v>
      </c>
      <c r="AW173" s="15" t="s">
        <v>33</v>
      </c>
      <c r="AX173" s="15" t="s">
        <v>79</v>
      </c>
      <c r="AY173" s="211" t="s">
        <v>152</v>
      </c>
    </row>
    <row r="174" s="2" customFormat="1" ht="24.15" customHeight="1">
      <c r="A174" s="39"/>
      <c r="B174" s="174"/>
      <c r="C174" s="175" t="s">
        <v>284</v>
      </c>
      <c r="D174" s="175" t="s">
        <v>154</v>
      </c>
      <c r="E174" s="176" t="s">
        <v>285</v>
      </c>
      <c r="F174" s="177" t="s">
        <v>286</v>
      </c>
      <c r="G174" s="178" t="s">
        <v>157</v>
      </c>
      <c r="H174" s="179">
        <v>295731</v>
      </c>
      <c r="I174" s="180"/>
      <c r="J174" s="181">
        <f>ROUND(I174*H174,2)</f>
        <v>0</v>
      </c>
      <c r="K174" s="182"/>
      <c r="L174" s="40"/>
      <c r="M174" s="183" t="s">
        <v>3</v>
      </c>
      <c r="N174" s="184" t="s">
        <v>43</v>
      </c>
      <c r="O174" s="73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87" t="s">
        <v>158</v>
      </c>
      <c r="AT174" s="187" t="s">
        <v>154</v>
      </c>
      <c r="AU174" s="187" t="s">
        <v>81</v>
      </c>
      <c r="AY174" s="20" t="s">
        <v>152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79</v>
      </c>
      <c r="BK174" s="188">
        <f>ROUND(I174*H174,2)</f>
        <v>0</v>
      </c>
      <c r="BL174" s="20" t="s">
        <v>158</v>
      </c>
      <c r="BM174" s="187" t="s">
        <v>912</v>
      </c>
    </row>
    <row r="175" s="2" customFormat="1">
      <c r="A175" s="39"/>
      <c r="B175" s="40"/>
      <c r="C175" s="39"/>
      <c r="D175" s="189" t="s">
        <v>160</v>
      </c>
      <c r="E175" s="39"/>
      <c r="F175" s="190" t="s">
        <v>288</v>
      </c>
      <c r="G175" s="39"/>
      <c r="H175" s="39"/>
      <c r="I175" s="191"/>
      <c r="J175" s="39"/>
      <c r="K175" s="39"/>
      <c r="L175" s="40"/>
      <c r="M175" s="192"/>
      <c r="N175" s="19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160</v>
      </c>
      <c r="AU175" s="20" t="s">
        <v>81</v>
      </c>
    </row>
    <row r="176" s="13" customFormat="1">
      <c r="A176" s="13"/>
      <c r="B176" s="194"/>
      <c r="C176" s="13"/>
      <c r="D176" s="195" t="s">
        <v>162</v>
      </c>
      <c r="E176" s="13"/>
      <c r="F176" s="197" t="s">
        <v>909</v>
      </c>
      <c r="G176" s="13"/>
      <c r="H176" s="198">
        <v>295731</v>
      </c>
      <c r="I176" s="199"/>
      <c r="J176" s="13"/>
      <c r="K176" s="13"/>
      <c r="L176" s="194"/>
      <c r="M176" s="200"/>
      <c r="N176" s="201"/>
      <c r="O176" s="201"/>
      <c r="P176" s="201"/>
      <c r="Q176" s="201"/>
      <c r="R176" s="201"/>
      <c r="S176" s="201"/>
      <c r="T176" s="20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6" t="s">
        <v>162</v>
      </c>
      <c r="AU176" s="196" t="s">
        <v>81</v>
      </c>
      <c r="AV176" s="13" t="s">
        <v>81</v>
      </c>
      <c r="AW176" s="13" t="s">
        <v>4</v>
      </c>
      <c r="AX176" s="13" t="s">
        <v>79</v>
      </c>
      <c r="AY176" s="196" t="s">
        <v>152</v>
      </c>
    </row>
    <row r="177" s="2" customFormat="1" ht="24.15" customHeight="1">
      <c r="A177" s="39"/>
      <c r="B177" s="174"/>
      <c r="C177" s="175" t="s">
        <v>289</v>
      </c>
      <c r="D177" s="175" t="s">
        <v>154</v>
      </c>
      <c r="E177" s="176" t="s">
        <v>290</v>
      </c>
      <c r="F177" s="177" t="s">
        <v>291</v>
      </c>
      <c r="G177" s="178" t="s">
        <v>157</v>
      </c>
      <c r="H177" s="179">
        <v>3285.9000000000001</v>
      </c>
      <c r="I177" s="180"/>
      <c r="J177" s="181">
        <f>ROUND(I177*H177,2)</f>
        <v>0</v>
      </c>
      <c r="K177" s="182"/>
      <c r="L177" s="40"/>
      <c r="M177" s="183" t="s">
        <v>3</v>
      </c>
      <c r="N177" s="184" t="s">
        <v>43</v>
      </c>
      <c r="O177" s="73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87" t="s">
        <v>158</v>
      </c>
      <c r="AT177" s="187" t="s">
        <v>154</v>
      </c>
      <c r="AU177" s="187" t="s">
        <v>81</v>
      </c>
      <c r="AY177" s="20" t="s">
        <v>152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20" t="s">
        <v>79</v>
      </c>
      <c r="BK177" s="188">
        <f>ROUND(I177*H177,2)</f>
        <v>0</v>
      </c>
      <c r="BL177" s="20" t="s">
        <v>158</v>
      </c>
      <c r="BM177" s="187" t="s">
        <v>913</v>
      </c>
    </row>
    <row r="178" s="2" customFormat="1">
      <c r="A178" s="39"/>
      <c r="B178" s="40"/>
      <c r="C178" s="39"/>
      <c r="D178" s="189" t="s">
        <v>160</v>
      </c>
      <c r="E178" s="39"/>
      <c r="F178" s="190" t="s">
        <v>293</v>
      </c>
      <c r="G178" s="39"/>
      <c r="H178" s="39"/>
      <c r="I178" s="191"/>
      <c r="J178" s="39"/>
      <c r="K178" s="39"/>
      <c r="L178" s="40"/>
      <c r="M178" s="192"/>
      <c r="N178" s="19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160</v>
      </c>
      <c r="AU178" s="20" t="s">
        <v>81</v>
      </c>
    </row>
    <row r="179" s="2" customFormat="1" ht="33" customHeight="1">
      <c r="A179" s="39"/>
      <c r="B179" s="174"/>
      <c r="C179" s="175" t="s">
        <v>294</v>
      </c>
      <c r="D179" s="175" t="s">
        <v>154</v>
      </c>
      <c r="E179" s="176" t="s">
        <v>295</v>
      </c>
      <c r="F179" s="177" t="s">
        <v>296</v>
      </c>
      <c r="G179" s="178" t="s">
        <v>297</v>
      </c>
      <c r="H179" s="179">
        <v>90</v>
      </c>
      <c r="I179" s="180"/>
      <c r="J179" s="181">
        <f>ROUND(I179*H179,2)</f>
        <v>0</v>
      </c>
      <c r="K179" s="182"/>
      <c r="L179" s="40"/>
      <c r="M179" s="183" t="s">
        <v>3</v>
      </c>
      <c r="N179" s="184" t="s">
        <v>43</v>
      </c>
      <c r="O179" s="73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87" t="s">
        <v>158</v>
      </c>
      <c r="AT179" s="187" t="s">
        <v>154</v>
      </c>
      <c r="AU179" s="187" t="s">
        <v>81</v>
      </c>
      <c r="AY179" s="20" t="s">
        <v>152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20" t="s">
        <v>79</v>
      </c>
      <c r="BK179" s="188">
        <f>ROUND(I179*H179,2)</f>
        <v>0</v>
      </c>
      <c r="BL179" s="20" t="s">
        <v>158</v>
      </c>
      <c r="BM179" s="187" t="s">
        <v>914</v>
      </c>
    </row>
    <row r="180" s="2" customFormat="1">
      <c r="A180" s="39"/>
      <c r="B180" s="40"/>
      <c r="C180" s="39"/>
      <c r="D180" s="189" t="s">
        <v>160</v>
      </c>
      <c r="E180" s="39"/>
      <c r="F180" s="190" t="s">
        <v>299</v>
      </c>
      <c r="G180" s="39"/>
      <c r="H180" s="39"/>
      <c r="I180" s="191"/>
      <c r="J180" s="39"/>
      <c r="K180" s="39"/>
      <c r="L180" s="40"/>
      <c r="M180" s="192"/>
      <c r="N180" s="19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160</v>
      </c>
      <c r="AU180" s="20" t="s">
        <v>81</v>
      </c>
    </row>
    <row r="181" s="2" customFormat="1" ht="37.8" customHeight="1">
      <c r="A181" s="39"/>
      <c r="B181" s="174"/>
      <c r="C181" s="175" t="s">
        <v>300</v>
      </c>
      <c r="D181" s="175" t="s">
        <v>154</v>
      </c>
      <c r="E181" s="176" t="s">
        <v>301</v>
      </c>
      <c r="F181" s="177" t="s">
        <v>302</v>
      </c>
      <c r="G181" s="178" t="s">
        <v>157</v>
      </c>
      <c r="H181" s="179">
        <v>100</v>
      </c>
      <c r="I181" s="180"/>
      <c r="J181" s="181">
        <f>ROUND(I181*H181,2)</f>
        <v>0</v>
      </c>
      <c r="K181" s="182"/>
      <c r="L181" s="40"/>
      <c r="M181" s="183" t="s">
        <v>3</v>
      </c>
      <c r="N181" s="184" t="s">
        <v>43</v>
      </c>
      <c r="O181" s="73"/>
      <c r="P181" s="185">
        <f>O181*H181</f>
        <v>0</v>
      </c>
      <c r="Q181" s="185">
        <v>0.00012999999999999999</v>
      </c>
      <c r="R181" s="185">
        <f>Q181*H181</f>
        <v>0.012999999999999999</v>
      </c>
      <c r="S181" s="185">
        <v>0</v>
      </c>
      <c r="T181" s="18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87" t="s">
        <v>158</v>
      </c>
      <c r="AT181" s="187" t="s">
        <v>154</v>
      </c>
      <c r="AU181" s="187" t="s">
        <v>81</v>
      </c>
      <c r="AY181" s="20" t="s">
        <v>152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20" t="s">
        <v>79</v>
      </c>
      <c r="BK181" s="188">
        <f>ROUND(I181*H181,2)</f>
        <v>0</v>
      </c>
      <c r="BL181" s="20" t="s">
        <v>158</v>
      </c>
      <c r="BM181" s="187" t="s">
        <v>915</v>
      </c>
    </row>
    <row r="182" s="2" customFormat="1">
      <c r="A182" s="39"/>
      <c r="B182" s="40"/>
      <c r="C182" s="39"/>
      <c r="D182" s="189" t="s">
        <v>160</v>
      </c>
      <c r="E182" s="39"/>
      <c r="F182" s="190" t="s">
        <v>304</v>
      </c>
      <c r="G182" s="39"/>
      <c r="H182" s="39"/>
      <c r="I182" s="191"/>
      <c r="J182" s="39"/>
      <c r="K182" s="39"/>
      <c r="L182" s="40"/>
      <c r="M182" s="192"/>
      <c r="N182" s="193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160</v>
      </c>
      <c r="AU182" s="20" t="s">
        <v>81</v>
      </c>
    </row>
    <row r="183" s="2" customFormat="1" ht="24.15" customHeight="1">
      <c r="A183" s="39"/>
      <c r="B183" s="174"/>
      <c r="C183" s="175" t="s">
        <v>8</v>
      </c>
      <c r="D183" s="175" t="s">
        <v>154</v>
      </c>
      <c r="E183" s="176" t="s">
        <v>305</v>
      </c>
      <c r="F183" s="177" t="s">
        <v>306</v>
      </c>
      <c r="G183" s="178" t="s">
        <v>157</v>
      </c>
      <c r="H183" s="179">
        <v>13.69</v>
      </c>
      <c r="I183" s="180"/>
      <c r="J183" s="181">
        <f>ROUND(I183*H183,2)</f>
        <v>0</v>
      </c>
      <c r="K183" s="182"/>
      <c r="L183" s="40"/>
      <c r="M183" s="183" t="s">
        <v>3</v>
      </c>
      <c r="N183" s="184" t="s">
        <v>43</v>
      </c>
      <c r="O183" s="73"/>
      <c r="P183" s="185">
        <f>O183*H183</f>
        <v>0</v>
      </c>
      <c r="Q183" s="185">
        <v>0</v>
      </c>
      <c r="R183" s="185">
        <f>Q183*H183</f>
        <v>0</v>
      </c>
      <c r="S183" s="185">
        <v>0.014</v>
      </c>
      <c r="T183" s="186">
        <f>S183*H183</f>
        <v>0.19166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87" t="s">
        <v>158</v>
      </c>
      <c r="AT183" s="187" t="s">
        <v>154</v>
      </c>
      <c r="AU183" s="187" t="s">
        <v>81</v>
      </c>
      <c r="AY183" s="20" t="s">
        <v>152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79</v>
      </c>
      <c r="BK183" s="188">
        <f>ROUND(I183*H183,2)</f>
        <v>0</v>
      </c>
      <c r="BL183" s="20" t="s">
        <v>158</v>
      </c>
      <c r="BM183" s="187" t="s">
        <v>916</v>
      </c>
    </row>
    <row r="184" s="2" customFormat="1">
      <c r="A184" s="39"/>
      <c r="B184" s="40"/>
      <c r="C184" s="39"/>
      <c r="D184" s="189" t="s">
        <v>160</v>
      </c>
      <c r="E184" s="39"/>
      <c r="F184" s="190" t="s">
        <v>308</v>
      </c>
      <c r="G184" s="39"/>
      <c r="H184" s="39"/>
      <c r="I184" s="191"/>
      <c r="J184" s="39"/>
      <c r="K184" s="39"/>
      <c r="L184" s="40"/>
      <c r="M184" s="192"/>
      <c r="N184" s="19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160</v>
      </c>
      <c r="AU184" s="20" t="s">
        <v>81</v>
      </c>
    </row>
    <row r="185" s="13" customFormat="1">
      <c r="A185" s="13"/>
      <c r="B185" s="194"/>
      <c r="C185" s="13"/>
      <c r="D185" s="195" t="s">
        <v>162</v>
      </c>
      <c r="E185" s="196" t="s">
        <v>3</v>
      </c>
      <c r="F185" s="197" t="s">
        <v>892</v>
      </c>
      <c r="G185" s="13"/>
      <c r="H185" s="198">
        <v>2.6400000000000001</v>
      </c>
      <c r="I185" s="199"/>
      <c r="J185" s="13"/>
      <c r="K185" s="13"/>
      <c r="L185" s="194"/>
      <c r="M185" s="200"/>
      <c r="N185" s="201"/>
      <c r="O185" s="201"/>
      <c r="P185" s="201"/>
      <c r="Q185" s="201"/>
      <c r="R185" s="201"/>
      <c r="S185" s="201"/>
      <c r="T185" s="20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162</v>
      </c>
      <c r="AU185" s="196" t="s">
        <v>81</v>
      </c>
      <c r="AV185" s="13" t="s">
        <v>81</v>
      </c>
      <c r="AW185" s="13" t="s">
        <v>33</v>
      </c>
      <c r="AX185" s="13" t="s">
        <v>72</v>
      </c>
      <c r="AY185" s="196" t="s">
        <v>152</v>
      </c>
    </row>
    <row r="186" s="13" customFormat="1">
      <c r="A186" s="13"/>
      <c r="B186" s="194"/>
      <c r="C186" s="13"/>
      <c r="D186" s="195" t="s">
        <v>162</v>
      </c>
      <c r="E186" s="196" t="s">
        <v>3</v>
      </c>
      <c r="F186" s="197" t="s">
        <v>893</v>
      </c>
      <c r="G186" s="13"/>
      <c r="H186" s="198">
        <v>2.125</v>
      </c>
      <c r="I186" s="199"/>
      <c r="J186" s="13"/>
      <c r="K186" s="13"/>
      <c r="L186" s="194"/>
      <c r="M186" s="200"/>
      <c r="N186" s="201"/>
      <c r="O186" s="201"/>
      <c r="P186" s="201"/>
      <c r="Q186" s="201"/>
      <c r="R186" s="201"/>
      <c r="S186" s="201"/>
      <c r="T186" s="20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162</v>
      </c>
      <c r="AU186" s="196" t="s">
        <v>81</v>
      </c>
      <c r="AV186" s="13" t="s">
        <v>81</v>
      </c>
      <c r="AW186" s="13" t="s">
        <v>33</v>
      </c>
      <c r="AX186" s="13" t="s">
        <v>72</v>
      </c>
      <c r="AY186" s="196" t="s">
        <v>152</v>
      </c>
    </row>
    <row r="187" s="13" customFormat="1">
      <c r="A187" s="13"/>
      <c r="B187" s="194"/>
      <c r="C187" s="13"/>
      <c r="D187" s="195" t="s">
        <v>162</v>
      </c>
      <c r="E187" s="196" t="s">
        <v>3</v>
      </c>
      <c r="F187" s="197" t="s">
        <v>894</v>
      </c>
      <c r="G187" s="13"/>
      <c r="H187" s="198">
        <v>3.6600000000000001</v>
      </c>
      <c r="I187" s="199"/>
      <c r="J187" s="13"/>
      <c r="K187" s="13"/>
      <c r="L187" s="194"/>
      <c r="M187" s="200"/>
      <c r="N187" s="201"/>
      <c r="O187" s="201"/>
      <c r="P187" s="201"/>
      <c r="Q187" s="201"/>
      <c r="R187" s="201"/>
      <c r="S187" s="201"/>
      <c r="T187" s="20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162</v>
      </c>
      <c r="AU187" s="196" t="s">
        <v>81</v>
      </c>
      <c r="AV187" s="13" t="s">
        <v>81</v>
      </c>
      <c r="AW187" s="13" t="s">
        <v>33</v>
      </c>
      <c r="AX187" s="13" t="s">
        <v>72</v>
      </c>
      <c r="AY187" s="196" t="s">
        <v>152</v>
      </c>
    </row>
    <row r="188" s="13" customFormat="1">
      <c r="A188" s="13"/>
      <c r="B188" s="194"/>
      <c r="C188" s="13"/>
      <c r="D188" s="195" t="s">
        <v>162</v>
      </c>
      <c r="E188" s="196" t="s">
        <v>3</v>
      </c>
      <c r="F188" s="197" t="s">
        <v>895</v>
      </c>
      <c r="G188" s="13"/>
      <c r="H188" s="198">
        <v>1.8200000000000001</v>
      </c>
      <c r="I188" s="199"/>
      <c r="J188" s="13"/>
      <c r="K188" s="13"/>
      <c r="L188" s="194"/>
      <c r="M188" s="200"/>
      <c r="N188" s="201"/>
      <c r="O188" s="201"/>
      <c r="P188" s="201"/>
      <c r="Q188" s="201"/>
      <c r="R188" s="201"/>
      <c r="S188" s="201"/>
      <c r="T188" s="20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162</v>
      </c>
      <c r="AU188" s="196" t="s">
        <v>81</v>
      </c>
      <c r="AV188" s="13" t="s">
        <v>81</v>
      </c>
      <c r="AW188" s="13" t="s">
        <v>33</v>
      </c>
      <c r="AX188" s="13" t="s">
        <v>72</v>
      </c>
      <c r="AY188" s="196" t="s">
        <v>152</v>
      </c>
    </row>
    <row r="189" s="13" customFormat="1">
      <c r="A189" s="13"/>
      <c r="B189" s="194"/>
      <c r="C189" s="13"/>
      <c r="D189" s="195" t="s">
        <v>162</v>
      </c>
      <c r="E189" s="196" t="s">
        <v>3</v>
      </c>
      <c r="F189" s="197" t="s">
        <v>896</v>
      </c>
      <c r="G189" s="13"/>
      <c r="H189" s="198">
        <v>1.6990000000000001</v>
      </c>
      <c r="I189" s="199"/>
      <c r="J189" s="13"/>
      <c r="K189" s="13"/>
      <c r="L189" s="194"/>
      <c r="M189" s="200"/>
      <c r="N189" s="201"/>
      <c r="O189" s="201"/>
      <c r="P189" s="201"/>
      <c r="Q189" s="201"/>
      <c r="R189" s="201"/>
      <c r="S189" s="201"/>
      <c r="T189" s="20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162</v>
      </c>
      <c r="AU189" s="196" t="s">
        <v>81</v>
      </c>
      <c r="AV189" s="13" t="s">
        <v>81</v>
      </c>
      <c r="AW189" s="13" t="s">
        <v>33</v>
      </c>
      <c r="AX189" s="13" t="s">
        <v>72</v>
      </c>
      <c r="AY189" s="196" t="s">
        <v>152</v>
      </c>
    </row>
    <row r="190" s="13" customFormat="1">
      <c r="A190" s="13"/>
      <c r="B190" s="194"/>
      <c r="C190" s="13"/>
      <c r="D190" s="195" t="s">
        <v>162</v>
      </c>
      <c r="E190" s="196" t="s">
        <v>3</v>
      </c>
      <c r="F190" s="197" t="s">
        <v>897</v>
      </c>
      <c r="G190" s="13"/>
      <c r="H190" s="198">
        <v>1.746</v>
      </c>
      <c r="I190" s="199"/>
      <c r="J190" s="13"/>
      <c r="K190" s="13"/>
      <c r="L190" s="194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162</v>
      </c>
      <c r="AU190" s="196" t="s">
        <v>81</v>
      </c>
      <c r="AV190" s="13" t="s">
        <v>81</v>
      </c>
      <c r="AW190" s="13" t="s">
        <v>33</v>
      </c>
      <c r="AX190" s="13" t="s">
        <v>72</v>
      </c>
      <c r="AY190" s="196" t="s">
        <v>152</v>
      </c>
    </row>
    <row r="191" s="15" customFormat="1">
      <c r="A191" s="15"/>
      <c r="B191" s="210"/>
      <c r="C191" s="15"/>
      <c r="D191" s="195" t="s">
        <v>162</v>
      </c>
      <c r="E191" s="211" t="s">
        <v>3</v>
      </c>
      <c r="F191" s="212" t="s">
        <v>242</v>
      </c>
      <c r="G191" s="15"/>
      <c r="H191" s="213">
        <v>13.690000000000001</v>
      </c>
      <c r="I191" s="214"/>
      <c r="J191" s="15"/>
      <c r="K191" s="15"/>
      <c r="L191" s="210"/>
      <c r="M191" s="215"/>
      <c r="N191" s="216"/>
      <c r="O191" s="216"/>
      <c r="P191" s="216"/>
      <c r="Q191" s="216"/>
      <c r="R191" s="216"/>
      <c r="S191" s="216"/>
      <c r="T191" s="21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1" t="s">
        <v>162</v>
      </c>
      <c r="AU191" s="211" t="s">
        <v>81</v>
      </c>
      <c r="AV191" s="15" t="s">
        <v>158</v>
      </c>
      <c r="AW191" s="15" t="s">
        <v>33</v>
      </c>
      <c r="AX191" s="15" t="s">
        <v>79</v>
      </c>
      <c r="AY191" s="211" t="s">
        <v>152</v>
      </c>
    </row>
    <row r="192" s="2" customFormat="1" ht="24.15" customHeight="1">
      <c r="A192" s="39"/>
      <c r="B192" s="174"/>
      <c r="C192" s="175" t="s">
        <v>309</v>
      </c>
      <c r="D192" s="175" t="s">
        <v>154</v>
      </c>
      <c r="E192" s="176" t="s">
        <v>310</v>
      </c>
      <c r="F192" s="177" t="s">
        <v>311</v>
      </c>
      <c r="G192" s="178" t="s">
        <v>157</v>
      </c>
      <c r="H192" s="179">
        <v>363.88999999999999</v>
      </c>
      <c r="I192" s="180"/>
      <c r="J192" s="181">
        <f>ROUND(I192*H192,2)</f>
        <v>0</v>
      </c>
      <c r="K192" s="182"/>
      <c r="L192" s="40"/>
      <c r="M192" s="183" t="s">
        <v>3</v>
      </c>
      <c r="N192" s="184" t="s">
        <v>43</v>
      </c>
      <c r="O192" s="73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87" t="s">
        <v>158</v>
      </c>
      <c r="AT192" s="187" t="s">
        <v>154</v>
      </c>
      <c r="AU192" s="187" t="s">
        <v>81</v>
      </c>
      <c r="AY192" s="20" t="s">
        <v>152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20" t="s">
        <v>79</v>
      </c>
      <c r="BK192" s="188">
        <f>ROUND(I192*H192,2)</f>
        <v>0</v>
      </c>
      <c r="BL192" s="20" t="s">
        <v>158</v>
      </c>
      <c r="BM192" s="187" t="s">
        <v>917</v>
      </c>
    </row>
    <row r="193" s="2" customFormat="1">
      <c r="A193" s="39"/>
      <c r="B193" s="40"/>
      <c r="C193" s="39"/>
      <c r="D193" s="189" t="s">
        <v>160</v>
      </c>
      <c r="E193" s="39"/>
      <c r="F193" s="190" t="s">
        <v>313</v>
      </c>
      <c r="G193" s="39"/>
      <c r="H193" s="39"/>
      <c r="I193" s="191"/>
      <c r="J193" s="39"/>
      <c r="K193" s="39"/>
      <c r="L193" s="40"/>
      <c r="M193" s="192"/>
      <c r="N193" s="193"/>
      <c r="O193" s="73"/>
      <c r="P193" s="73"/>
      <c r="Q193" s="73"/>
      <c r="R193" s="73"/>
      <c r="S193" s="73"/>
      <c r="T193" s="7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20" t="s">
        <v>160</v>
      </c>
      <c r="AU193" s="20" t="s">
        <v>81</v>
      </c>
    </row>
    <row r="194" s="13" customFormat="1">
      <c r="A194" s="13"/>
      <c r="B194" s="194"/>
      <c r="C194" s="13"/>
      <c r="D194" s="195" t="s">
        <v>162</v>
      </c>
      <c r="E194" s="196" t="s">
        <v>3</v>
      </c>
      <c r="F194" s="197" t="s">
        <v>918</v>
      </c>
      <c r="G194" s="13"/>
      <c r="H194" s="198">
        <v>263.69999999999999</v>
      </c>
      <c r="I194" s="199"/>
      <c r="J194" s="13"/>
      <c r="K194" s="13"/>
      <c r="L194" s="194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162</v>
      </c>
      <c r="AU194" s="196" t="s">
        <v>81</v>
      </c>
      <c r="AV194" s="13" t="s">
        <v>81</v>
      </c>
      <c r="AW194" s="13" t="s">
        <v>33</v>
      </c>
      <c r="AX194" s="13" t="s">
        <v>72</v>
      </c>
      <c r="AY194" s="196" t="s">
        <v>152</v>
      </c>
    </row>
    <row r="195" s="13" customFormat="1">
      <c r="A195" s="13"/>
      <c r="B195" s="194"/>
      <c r="C195" s="13"/>
      <c r="D195" s="195" t="s">
        <v>162</v>
      </c>
      <c r="E195" s="196" t="s">
        <v>3</v>
      </c>
      <c r="F195" s="197" t="s">
        <v>919</v>
      </c>
      <c r="G195" s="13"/>
      <c r="H195" s="198">
        <v>86.5</v>
      </c>
      <c r="I195" s="199"/>
      <c r="J195" s="13"/>
      <c r="K195" s="13"/>
      <c r="L195" s="194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162</v>
      </c>
      <c r="AU195" s="196" t="s">
        <v>81</v>
      </c>
      <c r="AV195" s="13" t="s">
        <v>81</v>
      </c>
      <c r="AW195" s="13" t="s">
        <v>33</v>
      </c>
      <c r="AX195" s="13" t="s">
        <v>72</v>
      </c>
      <c r="AY195" s="196" t="s">
        <v>152</v>
      </c>
    </row>
    <row r="196" s="14" customFormat="1">
      <c r="A196" s="14"/>
      <c r="B196" s="203"/>
      <c r="C196" s="14"/>
      <c r="D196" s="195" t="s">
        <v>162</v>
      </c>
      <c r="E196" s="204" t="s">
        <v>3</v>
      </c>
      <c r="F196" s="205" t="s">
        <v>211</v>
      </c>
      <c r="G196" s="14"/>
      <c r="H196" s="204" t="s">
        <v>3</v>
      </c>
      <c r="I196" s="206"/>
      <c r="J196" s="14"/>
      <c r="K196" s="14"/>
      <c r="L196" s="203"/>
      <c r="M196" s="207"/>
      <c r="N196" s="208"/>
      <c r="O196" s="208"/>
      <c r="P196" s="208"/>
      <c r="Q196" s="208"/>
      <c r="R196" s="208"/>
      <c r="S196" s="208"/>
      <c r="T196" s="20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4" t="s">
        <v>162</v>
      </c>
      <c r="AU196" s="204" t="s">
        <v>81</v>
      </c>
      <c r="AV196" s="14" t="s">
        <v>79</v>
      </c>
      <c r="AW196" s="14" t="s">
        <v>33</v>
      </c>
      <c r="AX196" s="14" t="s">
        <v>72</v>
      </c>
      <c r="AY196" s="204" t="s">
        <v>152</v>
      </c>
    </row>
    <row r="197" s="13" customFormat="1">
      <c r="A197" s="13"/>
      <c r="B197" s="194"/>
      <c r="C197" s="13"/>
      <c r="D197" s="195" t="s">
        <v>162</v>
      </c>
      <c r="E197" s="196" t="s">
        <v>3</v>
      </c>
      <c r="F197" s="197" t="s">
        <v>892</v>
      </c>
      <c r="G197" s="13"/>
      <c r="H197" s="198">
        <v>2.6400000000000001</v>
      </c>
      <c r="I197" s="199"/>
      <c r="J197" s="13"/>
      <c r="K197" s="13"/>
      <c r="L197" s="194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162</v>
      </c>
      <c r="AU197" s="196" t="s">
        <v>81</v>
      </c>
      <c r="AV197" s="13" t="s">
        <v>81</v>
      </c>
      <c r="AW197" s="13" t="s">
        <v>33</v>
      </c>
      <c r="AX197" s="13" t="s">
        <v>72</v>
      </c>
      <c r="AY197" s="196" t="s">
        <v>152</v>
      </c>
    </row>
    <row r="198" s="13" customFormat="1">
      <c r="A198" s="13"/>
      <c r="B198" s="194"/>
      <c r="C198" s="13"/>
      <c r="D198" s="195" t="s">
        <v>162</v>
      </c>
      <c r="E198" s="196" t="s">
        <v>3</v>
      </c>
      <c r="F198" s="197" t="s">
        <v>893</v>
      </c>
      <c r="G198" s="13"/>
      <c r="H198" s="198">
        <v>2.125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162</v>
      </c>
      <c r="AU198" s="196" t="s">
        <v>81</v>
      </c>
      <c r="AV198" s="13" t="s">
        <v>81</v>
      </c>
      <c r="AW198" s="13" t="s">
        <v>33</v>
      </c>
      <c r="AX198" s="13" t="s">
        <v>72</v>
      </c>
      <c r="AY198" s="196" t="s">
        <v>152</v>
      </c>
    </row>
    <row r="199" s="13" customFormat="1">
      <c r="A199" s="13"/>
      <c r="B199" s="194"/>
      <c r="C199" s="13"/>
      <c r="D199" s="195" t="s">
        <v>162</v>
      </c>
      <c r="E199" s="196" t="s">
        <v>3</v>
      </c>
      <c r="F199" s="197" t="s">
        <v>894</v>
      </c>
      <c r="G199" s="13"/>
      <c r="H199" s="198">
        <v>3.6600000000000001</v>
      </c>
      <c r="I199" s="199"/>
      <c r="J199" s="13"/>
      <c r="K199" s="13"/>
      <c r="L199" s="194"/>
      <c r="M199" s="200"/>
      <c r="N199" s="201"/>
      <c r="O199" s="201"/>
      <c r="P199" s="201"/>
      <c r="Q199" s="201"/>
      <c r="R199" s="201"/>
      <c r="S199" s="201"/>
      <c r="T199" s="20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6" t="s">
        <v>162</v>
      </c>
      <c r="AU199" s="196" t="s">
        <v>81</v>
      </c>
      <c r="AV199" s="13" t="s">
        <v>81</v>
      </c>
      <c r="AW199" s="13" t="s">
        <v>33</v>
      </c>
      <c r="AX199" s="13" t="s">
        <v>72</v>
      </c>
      <c r="AY199" s="196" t="s">
        <v>152</v>
      </c>
    </row>
    <row r="200" s="13" customFormat="1">
      <c r="A200" s="13"/>
      <c r="B200" s="194"/>
      <c r="C200" s="13"/>
      <c r="D200" s="195" t="s">
        <v>162</v>
      </c>
      <c r="E200" s="196" t="s">
        <v>3</v>
      </c>
      <c r="F200" s="197" t="s">
        <v>895</v>
      </c>
      <c r="G200" s="13"/>
      <c r="H200" s="198">
        <v>1.8200000000000001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162</v>
      </c>
      <c r="AU200" s="196" t="s">
        <v>81</v>
      </c>
      <c r="AV200" s="13" t="s">
        <v>81</v>
      </c>
      <c r="AW200" s="13" t="s">
        <v>33</v>
      </c>
      <c r="AX200" s="13" t="s">
        <v>72</v>
      </c>
      <c r="AY200" s="196" t="s">
        <v>152</v>
      </c>
    </row>
    <row r="201" s="13" customFormat="1">
      <c r="A201" s="13"/>
      <c r="B201" s="194"/>
      <c r="C201" s="13"/>
      <c r="D201" s="195" t="s">
        <v>162</v>
      </c>
      <c r="E201" s="196" t="s">
        <v>3</v>
      </c>
      <c r="F201" s="197" t="s">
        <v>896</v>
      </c>
      <c r="G201" s="13"/>
      <c r="H201" s="198">
        <v>1.6990000000000001</v>
      </c>
      <c r="I201" s="199"/>
      <c r="J201" s="13"/>
      <c r="K201" s="13"/>
      <c r="L201" s="194"/>
      <c r="M201" s="200"/>
      <c r="N201" s="201"/>
      <c r="O201" s="201"/>
      <c r="P201" s="201"/>
      <c r="Q201" s="201"/>
      <c r="R201" s="201"/>
      <c r="S201" s="201"/>
      <c r="T201" s="20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6" t="s">
        <v>162</v>
      </c>
      <c r="AU201" s="196" t="s">
        <v>81</v>
      </c>
      <c r="AV201" s="13" t="s">
        <v>81</v>
      </c>
      <c r="AW201" s="13" t="s">
        <v>33</v>
      </c>
      <c r="AX201" s="13" t="s">
        <v>72</v>
      </c>
      <c r="AY201" s="196" t="s">
        <v>152</v>
      </c>
    </row>
    <row r="202" s="13" customFormat="1">
      <c r="A202" s="13"/>
      <c r="B202" s="194"/>
      <c r="C202" s="13"/>
      <c r="D202" s="195" t="s">
        <v>162</v>
      </c>
      <c r="E202" s="196" t="s">
        <v>3</v>
      </c>
      <c r="F202" s="197" t="s">
        <v>897</v>
      </c>
      <c r="G202" s="13"/>
      <c r="H202" s="198">
        <v>1.746</v>
      </c>
      <c r="I202" s="199"/>
      <c r="J202" s="13"/>
      <c r="K202" s="13"/>
      <c r="L202" s="194"/>
      <c r="M202" s="200"/>
      <c r="N202" s="201"/>
      <c r="O202" s="201"/>
      <c r="P202" s="201"/>
      <c r="Q202" s="201"/>
      <c r="R202" s="201"/>
      <c r="S202" s="201"/>
      <c r="T202" s="20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162</v>
      </c>
      <c r="AU202" s="196" t="s">
        <v>81</v>
      </c>
      <c r="AV202" s="13" t="s">
        <v>81</v>
      </c>
      <c r="AW202" s="13" t="s">
        <v>33</v>
      </c>
      <c r="AX202" s="13" t="s">
        <v>72</v>
      </c>
      <c r="AY202" s="196" t="s">
        <v>152</v>
      </c>
    </row>
    <row r="203" s="15" customFormat="1">
      <c r="A203" s="15"/>
      <c r="B203" s="210"/>
      <c r="C203" s="15"/>
      <c r="D203" s="195" t="s">
        <v>162</v>
      </c>
      <c r="E203" s="211" t="s">
        <v>3</v>
      </c>
      <c r="F203" s="212" t="s">
        <v>242</v>
      </c>
      <c r="G203" s="15"/>
      <c r="H203" s="213">
        <v>363.88999999999999</v>
      </c>
      <c r="I203" s="214"/>
      <c r="J203" s="15"/>
      <c r="K203" s="15"/>
      <c r="L203" s="210"/>
      <c r="M203" s="215"/>
      <c r="N203" s="216"/>
      <c r="O203" s="216"/>
      <c r="P203" s="216"/>
      <c r="Q203" s="216"/>
      <c r="R203" s="216"/>
      <c r="S203" s="216"/>
      <c r="T203" s="21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1" t="s">
        <v>162</v>
      </c>
      <c r="AU203" s="211" t="s">
        <v>81</v>
      </c>
      <c r="AV203" s="15" t="s">
        <v>158</v>
      </c>
      <c r="AW203" s="15" t="s">
        <v>33</v>
      </c>
      <c r="AX203" s="15" t="s">
        <v>79</v>
      </c>
      <c r="AY203" s="211" t="s">
        <v>152</v>
      </c>
    </row>
    <row r="204" s="2" customFormat="1" ht="24.15" customHeight="1">
      <c r="A204" s="39"/>
      <c r="B204" s="174"/>
      <c r="C204" s="175" t="s">
        <v>319</v>
      </c>
      <c r="D204" s="175" t="s">
        <v>154</v>
      </c>
      <c r="E204" s="176" t="s">
        <v>320</v>
      </c>
      <c r="F204" s="177" t="s">
        <v>321</v>
      </c>
      <c r="G204" s="178" t="s">
        <v>157</v>
      </c>
      <c r="H204" s="179">
        <v>350.19999999999999</v>
      </c>
      <c r="I204" s="180"/>
      <c r="J204" s="181">
        <f>ROUND(I204*H204,2)</f>
        <v>0</v>
      </c>
      <c r="K204" s="182"/>
      <c r="L204" s="40"/>
      <c r="M204" s="183" t="s">
        <v>3</v>
      </c>
      <c r="N204" s="184" t="s">
        <v>43</v>
      </c>
      <c r="O204" s="73"/>
      <c r="P204" s="185">
        <f>O204*H204</f>
        <v>0</v>
      </c>
      <c r="Q204" s="185">
        <v>0.019429999999999999</v>
      </c>
      <c r="R204" s="185">
        <f>Q204*H204</f>
        <v>6.8043859999999992</v>
      </c>
      <c r="S204" s="185">
        <v>0</v>
      </c>
      <c r="T204" s="18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87" t="s">
        <v>158</v>
      </c>
      <c r="AT204" s="187" t="s">
        <v>154</v>
      </c>
      <c r="AU204" s="187" t="s">
        <v>81</v>
      </c>
      <c r="AY204" s="20" t="s">
        <v>152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20" t="s">
        <v>79</v>
      </c>
      <c r="BK204" s="188">
        <f>ROUND(I204*H204,2)</f>
        <v>0</v>
      </c>
      <c r="BL204" s="20" t="s">
        <v>158</v>
      </c>
      <c r="BM204" s="187" t="s">
        <v>920</v>
      </c>
    </row>
    <row r="205" s="2" customFormat="1">
      <c r="A205" s="39"/>
      <c r="B205" s="40"/>
      <c r="C205" s="39"/>
      <c r="D205" s="189" t="s">
        <v>160</v>
      </c>
      <c r="E205" s="39"/>
      <c r="F205" s="190" t="s">
        <v>323</v>
      </c>
      <c r="G205" s="39"/>
      <c r="H205" s="39"/>
      <c r="I205" s="191"/>
      <c r="J205" s="39"/>
      <c r="K205" s="39"/>
      <c r="L205" s="40"/>
      <c r="M205" s="192"/>
      <c r="N205" s="19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160</v>
      </c>
      <c r="AU205" s="20" t="s">
        <v>81</v>
      </c>
    </row>
    <row r="206" s="13" customFormat="1">
      <c r="A206" s="13"/>
      <c r="B206" s="194"/>
      <c r="C206" s="13"/>
      <c r="D206" s="195" t="s">
        <v>162</v>
      </c>
      <c r="E206" s="196" t="s">
        <v>3</v>
      </c>
      <c r="F206" s="197" t="s">
        <v>918</v>
      </c>
      <c r="G206" s="13"/>
      <c r="H206" s="198">
        <v>263.69999999999999</v>
      </c>
      <c r="I206" s="199"/>
      <c r="J206" s="13"/>
      <c r="K206" s="13"/>
      <c r="L206" s="194"/>
      <c r="M206" s="200"/>
      <c r="N206" s="201"/>
      <c r="O206" s="201"/>
      <c r="P206" s="201"/>
      <c r="Q206" s="201"/>
      <c r="R206" s="201"/>
      <c r="S206" s="201"/>
      <c r="T206" s="20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6" t="s">
        <v>162</v>
      </c>
      <c r="AU206" s="196" t="s">
        <v>81</v>
      </c>
      <c r="AV206" s="13" t="s">
        <v>81</v>
      </c>
      <c r="AW206" s="13" t="s">
        <v>33</v>
      </c>
      <c r="AX206" s="13" t="s">
        <v>72</v>
      </c>
      <c r="AY206" s="196" t="s">
        <v>152</v>
      </c>
    </row>
    <row r="207" s="13" customFormat="1">
      <c r="A207" s="13"/>
      <c r="B207" s="194"/>
      <c r="C207" s="13"/>
      <c r="D207" s="195" t="s">
        <v>162</v>
      </c>
      <c r="E207" s="196" t="s">
        <v>3</v>
      </c>
      <c r="F207" s="197" t="s">
        <v>919</v>
      </c>
      <c r="G207" s="13"/>
      <c r="H207" s="198">
        <v>86.5</v>
      </c>
      <c r="I207" s="199"/>
      <c r="J207" s="13"/>
      <c r="K207" s="13"/>
      <c r="L207" s="194"/>
      <c r="M207" s="200"/>
      <c r="N207" s="201"/>
      <c r="O207" s="201"/>
      <c r="P207" s="201"/>
      <c r="Q207" s="201"/>
      <c r="R207" s="201"/>
      <c r="S207" s="201"/>
      <c r="T207" s="20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6" t="s">
        <v>162</v>
      </c>
      <c r="AU207" s="196" t="s">
        <v>81</v>
      </c>
      <c r="AV207" s="13" t="s">
        <v>81</v>
      </c>
      <c r="AW207" s="13" t="s">
        <v>33</v>
      </c>
      <c r="AX207" s="13" t="s">
        <v>72</v>
      </c>
      <c r="AY207" s="196" t="s">
        <v>152</v>
      </c>
    </row>
    <row r="208" s="15" customFormat="1">
      <c r="A208" s="15"/>
      <c r="B208" s="210"/>
      <c r="C208" s="15"/>
      <c r="D208" s="195" t="s">
        <v>162</v>
      </c>
      <c r="E208" s="211" t="s">
        <v>3</v>
      </c>
      <c r="F208" s="212" t="s">
        <v>242</v>
      </c>
      <c r="G208" s="15"/>
      <c r="H208" s="213">
        <v>350.19999999999999</v>
      </c>
      <c r="I208" s="214"/>
      <c r="J208" s="15"/>
      <c r="K208" s="15"/>
      <c r="L208" s="210"/>
      <c r="M208" s="215"/>
      <c r="N208" s="216"/>
      <c r="O208" s="216"/>
      <c r="P208" s="216"/>
      <c r="Q208" s="216"/>
      <c r="R208" s="216"/>
      <c r="S208" s="216"/>
      <c r="T208" s="21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1" t="s">
        <v>162</v>
      </c>
      <c r="AU208" s="211" t="s">
        <v>81</v>
      </c>
      <c r="AV208" s="15" t="s">
        <v>158</v>
      </c>
      <c r="AW208" s="15" t="s">
        <v>33</v>
      </c>
      <c r="AX208" s="15" t="s">
        <v>79</v>
      </c>
      <c r="AY208" s="211" t="s">
        <v>152</v>
      </c>
    </row>
    <row r="209" s="12" customFormat="1" ht="22.8" customHeight="1">
      <c r="A209" s="12"/>
      <c r="B209" s="161"/>
      <c r="C209" s="12"/>
      <c r="D209" s="162" t="s">
        <v>71</v>
      </c>
      <c r="E209" s="172" t="s">
        <v>324</v>
      </c>
      <c r="F209" s="172" t="s">
        <v>325</v>
      </c>
      <c r="G209" s="12"/>
      <c r="H209" s="12"/>
      <c r="I209" s="164"/>
      <c r="J209" s="173">
        <f>BK209</f>
        <v>0</v>
      </c>
      <c r="K209" s="12"/>
      <c r="L209" s="161"/>
      <c r="M209" s="166"/>
      <c r="N209" s="167"/>
      <c r="O209" s="167"/>
      <c r="P209" s="168">
        <f>SUM(P210:P220)</f>
        <v>0</v>
      </c>
      <c r="Q209" s="167"/>
      <c r="R209" s="168">
        <f>SUM(R210:R220)</f>
        <v>0</v>
      </c>
      <c r="S209" s="167"/>
      <c r="T209" s="169">
        <f>SUM(T210:T220)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2" t="s">
        <v>79</v>
      </c>
      <c r="AT209" s="170" t="s">
        <v>71</v>
      </c>
      <c r="AU209" s="170" t="s">
        <v>79</v>
      </c>
      <c r="AY209" s="162" t="s">
        <v>152</v>
      </c>
      <c r="BK209" s="171">
        <f>SUM(BK210:BK220)</f>
        <v>0</v>
      </c>
    </row>
    <row r="210" s="2" customFormat="1" ht="44.25" customHeight="1">
      <c r="A210" s="39"/>
      <c r="B210" s="174"/>
      <c r="C210" s="175" t="s">
        <v>326</v>
      </c>
      <c r="D210" s="175" t="s">
        <v>154</v>
      </c>
      <c r="E210" s="176" t="s">
        <v>327</v>
      </c>
      <c r="F210" s="177" t="s">
        <v>328</v>
      </c>
      <c r="G210" s="178" t="s">
        <v>329</v>
      </c>
      <c r="H210" s="179">
        <v>144.56999999999999</v>
      </c>
      <c r="I210" s="180"/>
      <c r="J210" s="181">
        <f>ROUND(I210*H210,2)</f>
        <v>0</v>
      </c>
      <c r="K210" s="182"/>
      <c r="L210" s="40"/>
      <c r="M210" s="183" t="s">
        <v>3</v>
      </c>
      <c r="N210" s="184" t="s">
        <v>43</v>
      </c>
      <c r="O210" s="73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87" t="s">
        <v>158</v>
      </c>
      <c r="AT210" s="187" t="s">
        <v>154</v>
      </c>
      <c r="AU210" s="187" t="s">
        <v>81</v>
      </c>
      <c r="AY210" s="20" t="s">
        <v>152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20" t="s">
        <v>79</v>
      </c>
      <c r="BK210" s="188">
        <f>ROUND(I210*H210,2)</f>
        <v>0</v>
      </c>
      <c r="BL210" s="20" t="s">
        <v>158</v>
      </c>
      <c r="BM210" s="187" t="s">
        <v>921</v>
      </c>
    </row>
    <row r="211" s="2" customFormat="1">
      <c r="A211" s="39"/>
      <c r="B211" s="40"/>
      <c r="C211" s="39"/>
      <c r="D211" s="189" t="s">
        <v>160</v>
      </c>
      <c r="E211" s="39"/>
      <c r="F211" s="190" t="s">
        <v>331</v>
      </c>
      <c r="G211" s="39"/>
      <c r="H211" s="39"/>
      <c r="I211" s="191"/>
      <c r="J211" s="39"/>
      <c r="K211" s="39"/>
      <c r="L211" s="40"/>
      <c r="M211" s="192"/>
      <c r="N211" s="19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160</v>
      </c>
      <c r="AU211" s="20" t="s">
        <v>81</v>
      </c>
    </row>
    <row r="212" s="2" customFormat="1" ht="33" customHeight="1">
      <c r="A212" s="39"/>
      <c r="B212" s="174"/>
      <c r="C212" s="175" t="s">
        <v>332</v>
      </c>
      <c r="D212" s="175" t="s">
        <v>154</v>
      </c>
      <c r="E212" s="176" t="s">
        <v>333</v>
      </c>
      <c r="F212" s="177" t="s">
        <v>334</v>
      </c>
      <c r="G212" s="178" t="s">
        <v>329</v>
      </c>
      <c r="H212" s="179">
        <v>144.56999999999999</v>
      </c>
      <c r="I212" s="180"/>
      <c r="J212" s="181">
        <f>ROUND(I212*H212,2)</f>
        <v>0</v>
      </c>
      <c r="K212" s="182"/>
      <c r="L212" s="40"/>
      <c r="M212" s="183" t="s">
        <v>3</v>
      </c>
      <c r="N212" s="184" t="s">
        <v>43</v>
      </c>
      <c r="O212" s="73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87" t="s">
        <v>158</v>
      </c>
      <c r="AT212" s="187" t="s">
        <v>154</v>
      </c>
      <c r="AU212" s="187" t="s">
        <v>81</v>
      </c>
      <c r="AY212" s="20" t="s">
        <v>152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20" t="s">
        <v>79</v>
      </c>
      <c r="BK212" s="188">
        <f>ROUND(I212*H212,2)</f>
        <v>0</v>
      </c>
      <c r="BL212" s="20" t="s">
        <v>158</v>
      </c>
      <c r="BM212" s="187" t="s">
        <v>922</v>
      </c>
    </row>
    <row r="213" s="2" customFormat="1">
      <c r="A213" s="39"/>
      <c r="B213" s="40"/>
      <c r="C213" s="39"/>
      <c r="D213" s="189" t="s">
        <v>160</v>
      </c>
      <c r="E213" s="39"/>
      <c r="F213" s="190" t="s">
        <v>336</v>
      </c>
      <c r="G213" s="39"/>
      <c r="H213" s="39"/>
      <c r="I213" s="191"/>
      <c r="J213" s="39"/>
      <c r="K213" s="39"/>
      <c r="L213" s="40"/>
      <c r="M213" s="192"/>
      <c r="N213" s="19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160</v>
      </c>
      <c r="AU213" s="20" t="s">
        <v>81</v>
      </c>
    </row>
    <row r="214" s="2" customFormat="1" ht="44.25" customHeight="1">
      <c r="A214" s="39"/>
      <c r="B214" s="174"/>
      <c r="C214" s="175" t="s">
        <v>337</v>
      </c>
      <c r="D214" s="175" t="s">
        <v>154</v>
      </c>
      <c r="E214" s="176" t="s">
        <v>338</v>
      </c>
      <c r="F214" s="177" t="s">
        <v>339</v>
      </c>
      <c r="G214" s="178" t="s">
        <v>329</v>
      </c>
      <c r="H214" s="179">
        <v>2023.98</v>
      </c>
      <c r="I214" s="180"/>
      <c r="J214" s="181">
        <f>ROUND(I214*H214,2)</f>
        <v>0</v>
      </c>
      <c r="K214" s="182"/>
      <c r="L214" s="40"/>
      <c r="M214" s="183" t="s">
        <v>3</v>
      </c>
      <c r="N214" s="184" t="s">
        <v>43</v>
      </c>
      <c r="O214" s="73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87" t="s">
        <v>158</v>
      </c>
      <c r="AT214" s="187" t="s">
        <v>154</v>
      </c>
      <c r="AU214" s="187" t="s">
        <v>81</v>
      </c>
      <c r="AY214" s="20" t="s">
        <v>152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20" t="s">
        <v>79</v>
      </c>
      <c r="BK214" s="188">
        <f>ROUND(I214*H214,2)</f>
        <v>0</v>
      </c>
      <c r="BL214" s="20" t="s">
        <v>158</v>
      </c>
      <c r="BM214" s="187" t="s">
        <v>923</v>
      </c>
    </row>
    <row r="215" s="2" customFormat="1">
      <c r="A215" s="39"/>
      <c r="B215" s="40"/>
      <c r="C215" s="39"/>
      <c r="D215" s="189" t="s">
        <v>160</v>
      </c>
      <c r="E215" s="39"/>
      <c r="F215" s="190" t="s">
        <v>341</v>
      </c>
      <c r="G215" s="39"/>
      <c r="H215" s="39"/>
      <c r="I215" s="191"/>
      <c r="J215" s="39"/>
      <c r="K215" s="39"/>
      <c r="L215" s="40"/>
      <c r="M215" s="192"/>
      <c r="N215" s="19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160</v>
      </c>
      <c r="AU215" s="20" t="s">
        <v>81</v>
      </c>
    </row>
    <row r="216" s="2" customFormat="1">
      <c r="A216" s="39"/>
      <c r="B216" s="40"/>
      <c r="C216" s="39"/>
      <c r="D216" s="195" t="s">
        <v>272</v>
      </c>
      <c r="E216" s="39"/>
      <c r="F216" s="218" t="s">
        <v>342</v>
      </c>
      <c r="G216" s="39"/>
      <c r="H216" s="39"/>
      <c r="I216" s="191"/>
      <c r="J216" s="39"/>
      <c r="K216" s="39"/>
      <c r="L216" s="40"/>
      <c r="M216" s="192"/>
      <c r="N216" s="19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272</v>
      </c>
      <c r="AU216" s="20" t="s">
        <v>81</v>
      </c>
    </row>
    <row r="217" s="13" customFormat="1">
      <c r="A217" s="13"/>
      <c r="B217" s="194"/>
      <c r="C217" s="13"/>
      <c r="D217" s="195" t="s">
        <v>162</v>
      </c>
      <c r="E217" s="13"/>
      <c r="F217" s="197" t="s">
        <v>924</v>
      </c>
      <c r="G217" s="13"/>
      <c r="H217" s="198">
        <v>2023.98</v>
      </c>
      <c r="I217" s="199"/>
      <c r="J217" s="13"/>
      <c r="K217" s="13"/>
      <c r="L217" s="194"/>
      <c r="M217" s="200"/>
      <c r="N217" s="201"/>
      <c r="O217" s="201"/>
      <c r="P217" s="201"/>
      <c r="Q217" s="201"/>
      <c r="R217" s="201"/>
      <c r="S217" s="201"/>
      <c r="T217" s="20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162</v>
      </c>
      <c r="AU217" s="196" t="s">
        <v>81</v>
      </c>
      <c r="AV217" s="13" t="s">
        <v>81</v>
      </c>
      <c r="AW217" s="13" t="s">
        <v>4</v>
      </c>
      <c r="AX217" s="13" t="s">
        <v>79</v>
      </c>
      <c r="AY217" s="196" t="s">
        <v>152</v>
      </c>
    </row>
    <row r="218" s="2" customFormat="1" ht="24.15" customHeight="1">
      <c r="A218" s="39"/>
      <c r="B218" s="174"/>
      <c r="C218" s="175" t="s">
        <v>344</v>
      </c>
      <c r="D218" s="175" t="s">
        <v>154</v>
      </c>
      <c r="E218" s="176" t="s">
        <v>345</v>
      </c>
      <c r="F218" s="177" t="s">
        <v>346</v>
      </c>
      <c r="G218" s="178" t="s">
        <v>329</v>
      </c>
      <c r="H218" s="179">
        <v>144.56999999999999</v>
      </c>
      <c r="I218" s="180"/>
      <c r="J218" s="181">
        <f>ROUND(I218*H218,2)</f>
        <v>0</v>
      </c>
      <c r="K218" s="182"/>
      <c r="L218" s="40"/>
      <c r="M218" s="183" t="s">
        <v>3</v>
      </c>
      <c r="N218" s="184" t="s">
        <v>43</v>
      </c>
      <c r="O218" s="73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7" t="s">
        <v>158</v>
      </c>
      <c r="AT218" s="187" t="s">
        <v>154</v>
      </c>
      <c r="AU218" s="187" t="s">
        <v>81</v>
      </c>
      <c r="AY218" s="20" t="s">
        <v>152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20" t="s">
        <v>79</v>
      </c>
      <c r="BK218" s="188">
        <f>ROUND(I218*H218,2)</f>
        <v>0</v>
      </c>
      <c r="BL218" s="20" t="s">
        <v>158</v>
      </c>
      <c r="BM218" s="187" t="s">
        <v>925</v>
      </c>
    </row>
    <row r="219" s="2" customFormat="1">
      <c r="A219" s="39"/>
      <c r="B219" s="40"/>
      <c r="C219" s="39"/>
      <c r="D219" s="189" t="s">
        <v>160</v>
      </c>
      <c r="E219" s="39"/>
      <c r="F219" s="190" t="s">
        <v>348</v>
      </c>
      <c r="G219" s="39"/>
      <c r="H219" s="39"/>
      <c r="I219" s="191"/>
      <c r="J219" s="39"/>
      <c r="K219" s="39"/>
      <c r="L219" s="40"/>
      <c r="M219" s="192"/>
      <c r="N219" s="193"/>
      <c r="O219" s="73"/>
      <c r="P219" s="73"/>
      <c r="Q219" s="73"/>
      <c r="R219" s="73"/>
      <c r="S219" s="73"/>
      <c r="T219" s="7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20" t="s">
        <v>160</v>
      </c>
      <c r="AU219" s="20" t="s">
        <v>81</v>
      </c>
    </row>
    <row r="220" s="2" customFormat="1">
      <c r="A220" s="39"/>
      <c r="B220" s="40"/>
      <c r="C220" s="39"/>
      <c r="D220" s="195" t="s">
        <v>272</v>
      </c>
      <c r="E220" s="39"/>
      <c r="F220" s="218" t="s">
        <v>349</v>
      </c>
      <c r="G220" s="39"/>
      <c r="H220" s="39"/>
      <c r="I220" s="191"/>
      <c r="J220" s="39"/>
      <c r="K220" s="39"/>
      <c r="L220" s="40"/>
      <c r="M220" s="192"/>
      <c r="N220" s="19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272</v>
      </c>
      <c r="AU220" s="20" t="s">
        <v>81</v>
      </c>
    </row>
    <row r="221" s="12" customFormat="1" ht="22.8" customHeight="1">
      <c r="A221" s="12"/>
      <c r="B221" s="161"/>
      <c r="C221" s="12"/>
      <c r="D221" s="162" t="s">
        <v>71</v>
      </c>
      <c r="E221" s="172" t="s">
        <v>350</v>
      </c>
      <c r="F221" s="172" t="s">
        <v>351</v>
      </c>
      <c r="G221" s="12"/>
      <c r="H221" s="12"/>
      <c r="I221" s="164"/>
      <c r="J221" s="173">
        <f>BK221</f>
        <v>0</v>
      </c>
      <c r="K221" s="12"/>
      <c r="L221" s="161"/>
      <c r="M221" s="166"/>
      <c r="N221" s="167"/>
      <c r="O221" s="167"/>
      <c r="P221" s="168">
        <f>SUM(P222:P223)</f>
        <v>0</v>
      </c>
      <c r="Q221" s="167"/>
      <c r="R221" s="168">
        <f>SUM(R222:R223)</f>
        <v>0</v>
      </c>
      <c r="S221" s="167"/>
      <c r="T221" s="169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2" t="s">
        <v>79</v>
      </c>
      <c r="AT221" s="170" t="s">
        <v>71</v>
      </c>
      <c r="AU221" s="170" t="s">
        <v>79</v>
      </c>
      <c r="AY221" s="162" t="s">
        <v>152</v>
      </c>
      <c r="BK221" s="171">
        <f>SUM(BK222:BK223)</f>
        <v>0</v>
      </c>
    </row>
    <row r="222" s="2" customFormat="1" ht="55.5" customHeight="1">
      <c r="A222" s="39"/>
      <c r="B222" s="174"/>
      <c r="C222" s="175" t="s">
        <v>352</v>
      </c>
      <c r="D222" s="175" t="s">
        <v>154</v>
      </c>
      <c r="E222" s="176" t="s">
        <v>353</v>
      </c>
      <c r="F222" s="177" t="s">
        <v>354</v>
      </c>
      <c r="G222" s="178" t="s">
        <v>329</v>
      </c>
      <c r="H222" s="179">
        <v>55.122999999999998</v>
      </c>
      <c r="I222" s="180"/>
      <c r="J222" s="181">
        <f>ROUND(I222*H222,2)</f>
        <v>0</v>
      </c>
      <c r="K222" s="182"/>
      <c r="L222" s="40"/>
      <c r="M222" s="183" t="s">
        <v>3</v>
      </c>
      <c r="N222" s="184" t="s">
        <v>43</v>
      </c>
      <c r="O222" s="73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87" t="s">
        <v>158</v>
      </c>
      <c r="AT222" s="187" t="s">
        <v>154</v>
      </c>
      <c r="AU222" s="187" t="s">
        <v>81</v>
      </c>
      <c r="AY222" s="20" t="s">
        <v>152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20" t="s">
        <v>79</v>
      </c>
      <c r="BK222" s="188">
        <f>ROUND(I222*H222,2)</f>
        <v>0</v>
      </c>
      <c r="BL222" s="20" t="s">
        <v>158</v>
      </c>
      <c r="BM222" s="187" t="s">
        <v>926</v>
      </c>
    </row>
    <row r="223" s="2" customFormat="1">
      <c r="A223" s="39"/>
      <c r="B223" s="40"/>
      <c r="C223" s="39"/>
      <c r="D223" s="189" t="s">
        <v>160</v>
      </c>
      <c r="E223" s="39"/>
      <c r="F223" s="190" t="s">
        <v>356</v>
      </c>
      <c r="G223" s="39"/>
      <c r="H223" s="39"/>
      <c r="I223" s="191"/>
      <c r="J223" s="39"/>
      <c r="K223" s="39"/>
      <c r="L223" s="40"/>
      <c r="M223" s="192"/>
      <c r="N223" s="19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160</v>
      </c>
      <c r="AU223" s="20" t="s">
        <v>81</v>
      </c>
    </row>
    <row r="224" s="12" customFormat="1" ht="25.92" customHeight="1">
      <c r="A224" s="12"/>
      <c r="B224" s="161"/>
      <c r="C224" s="12"/>
      <c r="D224" s="162" t="s">
        <v>71</v>
      </c>
      <c r="E224" s="163" t="s">
        <v>357</v>
      </c>
      <c r="F224" s="163" t="s">
        <v>358</v>
      </c>
      <c r="G224" s="12"/>
      <c r="H224" s="12"/>
      <c r="I224" s="164"/>
      <c r="J224" s="165">
        <f>BK224</f>
        <v>0</v>
      </c>
      <c r="K224" s="12"/>
      <c r="L224" s="161"/>
      <c r="M224" s="166"/>
      <c r="N224" s="167"/>
      <c r="O224" s="167"/>
      <c r="P224" s="168">
        <f>P225</f>
        <v>0</v>
      </c>
      <c r="Q224" s="167"/>
      <c r="R224" s="168">
        <f>R225</f>
        <v>2.3131349999999999</v>
      </c>
      <c r="S224" s="167"/>
      <c r="T224" s="169">
        <f>T225</f>
        <v>0.0050999999999999995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2" t="s">
        <v>81</v>
      </c>
      <c r="AT224" s="170" t="s">
        <v>71</v>
      </c>
      <c r="AU224" s="170" t="s">
        <v>72</v>
      </c>
      <c r="AY224" s="162" t="s">
        <v>152</v>
      </c>
      <c r="BK224" s="171">
        <f>BK225</f>
        <v>0</v>
      </c>
    </row>
    <row r="225" s="12" customFormat="1" ht="22.8" customHeight="1">
      <c r="A225" s="12"/>
      <c r="B225" s="161"/>
      <c r="C225" s="12"/>
      <c r="D225" s="162" t="s">
        <v>71</v>
      </c>
      <c r="E225" s="172" t="s">
        <v>359</v>
      </c>
      <c r="F225" s="172" t="s">
        <v>360</v>
      </c>
      <c r="G225" s="12"/>
      <c r="H225" s="12"/>
      <c r="I225" s="164"/>
      <c r="J225" s="173">
        <f>BK225</f>
        <v>0</v>
      </c>
      <c r="K225" s="12"/>
      <c r="L225" s="161"/>
      <c r="M225" s="166"/>
      <c r="N225" s="167"/>
      <c r="O225" s="167"/>
      <c r="P225" s="168">
        <f>SUM(P226:P239)</f>
        <v>0</v>
      </c>
      <c r="Q225" s="167"/>
      <c r="R225" s="168">
        <f>SUM(R226:R239)</f>
        <v>2.3131349999999999</v>
      </c>
      <c r="S225" s="167"/>
      <c r="T225" s="169">
        <f>SUM(T226:T239)</f>
        <v>0.0050999999999999995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2" t="s">
        <v>81</v>
      </c>
      <c r="AT225" s="170" t="s">
        <v>71</v>
      </c>
      <c r="AU225" s="170" t="s">
        <v>79</v>
      </c>
      <c r="AY225" s="162" t="s">
        <v>152</v>
      </c>
      <c r="BK225" s="171">
        <f>SUM(BK226:BK239)</f>
        <v>0</v>
      </c>
    </row>
    <row r="226" s="2" customFormat="1" ht="33" customHeight="1">
      <c r="A226" s="39"/>
      <c r="B226" s="174"/>
      <c r="C226" s="175" t="s">
        <v>361</v>
      </c>
      <c r="D226" s="175" t="s">
        <v>154</v>
      </c>
      <c r="E226" s="176" t="s">
        <v>362</v>
      </c>
      <c r="F226" s="177" t="s">
        <v>363</v>
      </c>
      <c r="G226" s="178" t="s">
        <v>364</v>
      </c>
      <c r="H226" s="179">
        <v>17</v>
      </c>
      <c r="I226" s="180"/>
      <c r="J226" s="181">
        <f>ROUND(I226*H226,2)</f>
        <v>0</v>
      </c>
      <c r="K226" s="182"/>
      <c r="L226" s="40"/>
      <c r="M226" s="183" t="s">
        <v>3</v>
      </c>
      <c r="N226" s="184" t="s">
        <v>43</v>
      </c>
      <c r="O226" s="73"/>
      <c r="P226" s="185">
        <f>O226*H226</f>
        <v>0</v>
      </c>
      <c r="Q226" s="185">
        <v>0</v>
      </c>
      <c r="R226" s="185">
        <f>Q226*H226</f>
        <v>0</v>
      </c>
      <c r="S226" s="185">
        <v>0.00029999999999999997</v>
      </c>
      <c r="T226" s="186">
        <f>S226*H226</f>
        <v>0.0050999999999999995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7" t="s">
        <v>279</v>
      </c>
      <c r="AT226" s="187" t="s">
        <v>154</v>
      </c>
      <c r="AU226" s="187" t="s">
        <v>81</v>
      </c>
      <c r="AY226" s="20" t="s">
        <v>152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20" t="s">
        <v>79</v>
      </c>
      <c r="BK226" s="188">
        <f>ROUND(I226*H226,2)</f>
        <v>0</v>
      </c>
      <c r="BL226" s="20" t="s">
        <v>279</v>
      </c>
      <c r="BM226" s="187" t="s">
        <v>927</v>
      </c>
    </row>
    <row r="227" s="2" customFormat="1">
      <c r="A227" s="39"/>
      <c r="B227" s="40"/>
      <c r="C227" s="39"/>
      <c r="D227" s="189" t="s">
        <v>160</v>
      </c>
      <c r="E227" s="39"/>
      <c r="F227" s="190" t="s">
        <v>366</v>
      </c>
      <c r="G227" s="39"/>
      <c r="H227" s="39"/>
      <c r="I227" s="191"/>
      <c r="J227" s="39"/>
      <c r="K227" s="39"/>
      <c r="L227" s="40"/>
      <c r="M227" s="192"/>
      <c r="N227" s="19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160</v>
      </c>
      <c r="AU227" s="20" t="s">
        <v>81</v>
      </c>
    </row>
    <row r="228" s="2" customFormat="1" ht="33" customHeight="1">
      <c r="A228" s="39"/>
      <c r="B228" s="174"/>
      <c r="C228" s="175" t="s">
        <v>367</v>
      </c>
      <c r="D228" s="175" t="s">
        <v>154</v>
      </c>
      <c r="E228" s="176" t="s">
        <v>368</v>
      </c>
      <c r="F228" s="177" t="s">
        <v>369</v>
      </c>
      <c r="G228" s="178" t="s">
        <v>157</v>
      </c>
      <c r="H228" s="179">
        <v>382.33600000000001</v>
      </c>
      <c r="I228" s="180"/>
      <c r="J228" s="181">
        <f>ROUND(I228*H228,2)</f>
        <v>0</v>
      </c>
      <c r="K228" s="182"/>
      <c r="L228" s="40"/>
      <c r="M228" s="183" t="s">
        <v>3</v>
      </c>
      <c r="N228" s="184" t="s">
        <v>43</v>
      </c>
      <c r="O228" s="73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87" t="s">
        <v>279</v>
      </c>
      <c r="AT228" s="187" t="s">
        <v>154</v>
      </c>
      <c r="AU228" s="187" t="s">
        <v>81</v>
      </c>
      <c r="AY228" s="20" t="s">
        <v>152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20" t="s">
        <v>79</v>
      </c>
      <c r="BK228" s="188">
        <f>ROUND(I228*H228,2)</f>
        <v>0</v>
      </c>
      <c r="BL228" s="20" t="s">
        <v>279</v>
      </c>
      <c r="BM228" s="187" t="s">
        <v>928</v>
      </c>
    </row>
    <row r="229" s="2" customFormat="1">
      <c r="A229" s="39"/>
      <c r="B229" s="40"/>
      <c r="C229" s="39"/>
      <c r="D229" s="189" t="s">
        <v>160</v>
      </c>
      <c r="E229" s="39"/>
      <c r="F229" s="190" t="s">
        <v>371</v>
      </c>
      <c r="G229" s="39"/>
      <c r="H229" s="39"/>
      <c r="I229" s="191"/>
      <c r="J229" s="39"/>
      <c r="K229" s="39"/>
      <c r="L229" s="40"/>
      <c r="M229" s="192"/>
      <c r="N229" s="19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160</v>
      </c>
      <c r="AU229" s="20" t="s">
        <v>81</v>
      </c>
    </row>
    <row r="230" s="13" customFormat="1">
      <c r="A230" s="13"/>
      <c r="B230" s="194"/>
      <c r="C230" s="13"/>
      <c r="D230" s="195" t="s">
        <v>162</v>
      </c>
      <c r="E230" s="196" t="s">
        <v>3</v>
      </c>
      <c r="F230" s="197" t="s">
        <v>929</v>
      </c>
      <c r="G230" s="13"/>
      <c r="H230" s="198">
        <v>129</v>
      </c>
      <c r="I230" s="199"/>
      <c r="J230" s="13"/>
      <c r="K230" s="13"/>
      <c r="L230" s="194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162</v>
      </c>
      <c r="AU230" s="196" t="s">
        <v>81</v>
      </c>
      <c r="AV230" s="13" t="s">
        <v>81</v>
      </c>
      <c r="AW230" s="13" t="s">
        <v>33</v>
      </c>
      <c r="AX230" s="13" t="s">
        <v>72</v>
      </c>
      <c r="AY230" s="196" t="s">
        <v>152</v>
      </c>
    </row>
    <row r="231" s="13" customFormat="1">
      <c r="A231" s="13"/>
      <c r="B231" s="194"/>
      <c r="C231" s="13"/>
      <c r="D231" s="195" t="s">
        <v>162</v>
      </c>
      <c r="E231" s="196" t="s">
        <v>3</v>
      </c>
      <c r="F231" s="197" t="s">
        <v>930</v>
      </c>
      <c r="G231" s="13"/>
      <c r="H231" s="198">
        <v>242.19999999999999</v>
      </c>
      <c r="I231" s="199"/>
      <c r="J231" s="13"/>
      <c r="K231" s="13"/>
      <c r="L231" s="194"/>
      <c r="M231" s="200"/>
      <c r="N231" s="201"/>
      <c r="O231" s="201"/>
      <c r="P231" s="201"/>
      <c r="Q231" s="201"/>
      <c r="R231" s="201"/>
      <c r="S231" s="201"/>
      <c r="T231" s="20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162</v>
      </c>
      <c r="AU231" s="196" t="s">
        <v>81</v>
      </c>
      <c r="AV231" s="13" t="s">
        <v>81</v>
      </c>
      <c r="AW231" s="13" t="s">
        <v>33</v>
      </c>
      <c r="AX231" s="13" t="s">
        <v>72</v>
      </c>
      <c r="AY231" s="196" t="s">
        <v>152</v>
      </c>
    </row>
    <row r="232" s="16" customFormat="1">
      <c r="A232" s="16"/>
      <c r="B232" s="219"/>
      <c r="C232" s="16"/>
      <c r="D232" s="195" t="s">
        <v>162</v>
      </c>
      <c r="E232" s="220" t="s">
        <v>3</v>
      </c>
      <c r="F232" s="221" t="s">
        <v>314</v>
      </c>
      <c r="G232" s="16"/>
      <c r="H232" s="222">
        <v>371.19999999999999</v>
      </c>
      <c r="I232" s="223"/>
      <c r="J232" s="16"/>
      <c r="K232" s="16"/>
      <c r="L232" s="219"/>
      <c r="M232" s="224"/>
      <c r="N232" s="225"/>
      <c r="O232" s="225"/>
      <c r="P232" s="225"/>
      <c r="Q232" s="225"/>
      <c r="R232" s="225"/>
      <c r="S232" s="225"/>
      <c r="T232" s="22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20" t="s">
        <v>162</v>
      </c>
      <c r="AU232" s="220" t="s">
        <v>81</v>
      </c>
      <c r="AV232" s="16" t="s">
        <v>168</v>
      </c>
      <c r="AW232" s="16" t="s">
        <v>33</v>
      </c>
      <c r="AX232" s="16" t="s">
        <v>72</v>
      </c>
      <c r="AY232" s="220" t="s">
        <v>152</v>
      </c>
    </row>
    <row r="233" s="13" customFormat="1">
      <c r="A233" s="13"/>
      <c r="B233" s="194"/>
      <c r="C233" s="13"/>
      <c r="D233" s="195" t="s">
        <v>162</v>
      </c>
      <c r="E233" s="196" t="s">
        <v>3</v>
      </c>
      <c r="F233" s="197" t="s">
        <v>931</v>
      </c>
      <c r="G233" s="13"/>
      <c r="H233" s="198">
        <v>11.135999999999999</v>
      </c>
      <c r="I233" s="199"/>
      <c r="J233" s="13"/>
      <c r="K233" s="13"/>
      <c r="L233" s="194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162</v>
      </c>
      <c r="AU233" s="196" t="s">
        <v>81</v>
      </c>
      <c r="AV233" s="13" t="s">
        <v>81</v>
      </c>
      <c r="AW233" s="13" t="s">
        <v>33</v>
      </c>
      <c r="AX233" s="13" t="s">
        <v>72</v>
      </c>
      <c r="AY233" s="196" t="s">
        <v>152</v>
      </c>
    </row>
    <row r="234" s="15" customFormat="1">
      <c r="A234" s="15"/>
      <c r="B234" s="210"/>
      <c r="C234" s="15"/>
      <c r="D234" s="195" t="s">
        <v>162</v>
      </c>
      <c r="E234" s="211" t="s">
        <v>3</v>
      </c>
      <c r="F234" s="212" t="s">
        <v>242</v>
      </c>
      <c r="G234" s="15"/>
      <c r="H234" s="213">
        <v>382.33600000000001</v>
      </c>
      <c r="I234" s="214"/>
      <c r="J234" s="15"/>
      <c r="K234" s="15"/>
      <c r="L234" s="210"/>
      <c r="M234" s="215"/>
      <c r="N234" s="216"/>
      <c r="O234" s="216"/>
      <c r="P234" s="216"/>
      <c r="Q234" s="216"/>
      <c r="R234" s="216"/>
      <c r="S234" s="216"/>
      <c r="T234" s="21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11" t="s">
        <v>162</v>
      </c>
      <c r="AU234" s="211" t="s">
        <v>81</v>
      </c>
      <c r="AV234" s="15" t="s">
        <v>158</v>
      </c>
      <c r="AW234" s="15" t="s">
        <v>33</v>
      </c>
      <c r="AX234" s="15" t="s">
        <v>79</v>
      </c>
      <c r="AY234" s="211" t="s">
        <v>152</v>
      </c>
    </row>
    <row r="235" s="2" customFormat="1" ht="49.05" customHeight="1">
      <c r="A235" s="39"/>
      <c r="B235" s="174"/>
      <c r="C235" s="227" t="s">
        <v>378</v>
      </c>
      <c r="D235" s="227" t="s">
        <v>379</v>
      </c>
      <c r="E235" s="228" t="s">
        <v>380</v>
      </c>
      <c r="F235" s="229" t="s">
        <v>381</v>
      </c>
      <c r="G235" s="230" t="s">
        <v>157</v>
      </c>
      <c r="H235" s="231">
        <v>420.56999999999999</v>
      </c>
      <c r="I235" s="232"/>
      <c r="J235" s="233">
        <f>ROUND(I235*H235,2)</f>
        <v>0</v>
      </c>
      <c r="K235" s="234"/>
      <c r="L235" s="235"/>
      <c r="M235" s="236" t="s">
        <v>3</v>
      </c>
      <c r="N235" s="237" t="s">
        <v>43</v>
      </c>
      <c r="O235" s="73"/>
      <c r="P235" s="185">
        <f>O235*H235</f>
        <v>0</v>
      </c>
      <c r="Q235" s="185">
        <v>0.0054999999999999997</v>
      </c>
      <c r="R235" s="185">
        <f>Q235*H235</f>
        <v>2.3131349999999999</v>
      </c>
      <c r="S235" s="185">
        <v>0</v>
      </c>
      <c r="T235" s="18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187" t="s">
        <v>382</v>
      </c>
      <c r="AT235" s="187" t="s">
        <v>379</v>
      </c>
      <c r="AU235" s="187" t="s">
        <v>81</v>
      </c>
      <c r="AY235" s="20" t="s">
        <v>152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20" t="s">
        <v>79</v>
      </c>
      <c r="BK235" s="188">
        <f>ROUND(I235*H235,2)</f>
        <v>0</v>
      </c>
      <c r="BL235" s="20" t="s">
        <v>279</v>
      </c>
      <c r="BM235" s="187" t="s">
        <v>932</v>
      </c>
    </row>
    <row r="236" s="2" customFormat="1">
      <c r="A236" s="39"/>
      <c r="B236" s="40"/>
      <c r="C236" s="39"/>
      <c r="D236" s="189" t="s">
        <v>160</v>
      </c>
      <c r="E236" s="39"/>
      <c r="F236" s="190" t="s">
        <v>384</v>
      </c>
      <c r="G236" s="39"/>
      <c r="H236" s="39"/>
      <c r="I236" s="191"/>
      <c r="J236" s="39"/>
      <c r="K236" s="39"/>
      <c r="L236" s="40"/>
      <c r="M236" s="192"/>
      <c r="N236" s="193"/>
      <c r="O236" s="73"/>
      <c r="P236" s="73"/>
      <c r="Q236" s="73"/>
      <c r="R236" s="73"/>
      <c r="S236" s="73"/>
      <c r="T236" s="74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20" t="s">
        <v>160</v>
      </c>
      <c r="AU236" s="20" t="s">
        <v>81</v>
      </c>
    </row>
    <row r="237" s="13" customFormat="1">
      <c r="A237" s="13"/>
      <c r="B237" s="194"/>
      <c r="C237" s="13"/>
      <c r="D237" s="195" t="s">
        <v>162</v>
      </c>
      <c r="E237" s="13"/>
      <c r="F237" s="197" t="s">
        <v>933</v>
      </c>
      <c r="G237" s="13"/>
      <c r="H237" s="198">
        <v>420.56999999999999</v>
      </c>
      <c r="I237" s="199"/>
      <c r="J237" s="13"/>
      <c r="K237" s="13"/>
      <c r="L237" s="194"/>
      <c r="M237" s="200"/>
      <c r="N237" s="201"/>
      <c r="O237" s="201"/>
      <c r="P237" s="201"/>
      <c r="Q237" s="201"/>
      <c r="R237" s="201"/>
      <c r="S237" s="201"/>
      <c r="T237" s="20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6" t="s">
        <v>162</v>
      </c>
      <c r="AU237" s="196" t="s">
        <v>81</v>
      </c>
      <c r="AV237" s="13" t="s">
        <v>81</v>
      </c>
      <c r="AW237" s="13" t="s">
        <v>4</v>
      </c>
      <c r="AX237" s="13" t="s">
        <v>79</v>
      </c>
      <c r="AY237" s="196" t="s">
        <v>152</v>
      </c>
    </row>
    <row r="238" s="2" customFormat="1" ht="49.05" customHeight="1">
      <c r="A238" s="39"/>
      <c r="B238" s="174"/>
      <c r="C238" s="175" t="s">
        <v>382</v>
      </c>
      <c r="D238" s="175" t="s">
        <v>154</v>
      </c>
      <c r="E238" s="176" t="s">
        <v>386</v>
      </c>
      <c r="F238" s="177" t="s">
        <v>387</v>
      </c>
      <c r="G238" s="178" t="s">
        <v>329</v>
      </c>
      <c r="H238" s="179">
        <v>2.3130000000000002</v>
      </c>
      <c r="I238" s="180"/>
      <c r="J238" s="181">
        <f>ROUND(I238*H238,2)</f>
        <v>0</v>
      </c>
      <c r="K238" s="182"/>
      <c r="L238" s="40"/>
      <c r="M238" s="183" t="s">
        <v>3</v>
      </c>
      <c r="N238" s="184" t="s">
        <v>43</v>
      </c>
      <c r="O238" s="73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87" t="s">
        <v>279</v>
      </c>
      <c r="AT238" s="187" t="s">
        <v>154</v>
      </c>
      <c r="AU238" s="187" t="s">
        <v>81</v>
      </c>
      <c r="AY238" s="20" t="s">
        <v>152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20" t="s">
        <v>79</v>
      </c>
      <c r="BK238" s="188">
        <f>ROUND(I238*H238,2)</f>
        <v>0</v>
      </c>
      <c r="BL238" s="20" t="s">
        <v>279</v>
      </c>
      <c r="BM238" s="187" t="s">
        <v>934</v>
      </c>
    </row>
    <row r="239" s="2" customFormat="1">
      <c r="A239" s="39"/>
      <c r="B239" s="40"/>
      <c r="C239" s="39"/>
      <c r="D239" s="189" t="s">
        <v>160</v>
      </c>
      <c r="E239" s="39"/>
      <c r="F239" s="190" t="s">
        <v>389</v>
      </c>
      <c r="G239" s="39"/>
      <c r="H239" s="39"/>
      <c r="I239" s="191"/>
      <c r="J239" s="39"/>
      <c r="K239" s="39"/>
      <c r="L239" s="40"/>
      <c r="M239" s="192"/>
      <c r="N239" s="193"/>
      <c r="O239" s="73"/>
      <c r="P239" s="73"/>
      <c r="Q239" s="73"/>
      <c r="R239" s="73"/>
      <c r="S239" s="73"/>
      <c r="T239" s="7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20" t="s">
        <v>160</v>
      </c>
      <c r="AU239" s="20" t="s">
        <v>81</v>
      </c>
    </row>
    <row r="240" s="12" customFormat="1" ht="25.92" customHeight="1">
      <c r="A240" s="12"/>
      <c r="B240" s="161"/>
      <c r="C240" s="12"/>
      <c r="D240" s="162" t="s">
        <v>71</v>
      </c>
      <c r="E240" s="163" t="s">
        <v>390</v>
      </c>
      <c r="F240" s="163" t="s">
        <v>391</v>
      </c>
      <c r="G240" s="12"/>
      <c r="H240" s="12"/>
      <c r="I240" s="164"/>
      <c r="J240" s="165">
        <f>BK240</f>
        <v>0</v>
      </c>
      <c r="K240" s="12"/>
      <c r="L240" s="161"/>
      <c r="M240" s="166"/>
      <c r="N240" s="167"/>
      <c r="O240" s="167"/>
      <c r="P240" s="168">
        <f>SUM(P241:P243)</f>
        <v>0</v>
      </c>
      <c r="Q240" s="167"/>
      <c r="R240" s="168">
        <f>SUM(R241:R243)</f>
        <v>0.0027200000000000002</v>
      </c>
      <c r="S240" s="167"/>
      <c r="T240" s="169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62" t="s">
        <v>81</v>
      </c>
      <c r="AT240" s="170" t="s">
        <v>71</v>
      </c>
      <c r="AU240" s="170" t="s">
        <v>72</v>
      </c>
      <c r="AY240" s="162" t="s">
        <v>152</v>
      </c>
      <c r="BK240" s="171">
        <f>SUM(BK241:BK243)</f>
        <v>0</v>
      </c>
    </row>
    <row r="241" s="2" customFormat="1" ht="16.5" customHeight="1">
      <c r="A241" s="39"/>
      <c r="B241" s="174"/>
      <c r="C241" s="175" t="s">
        <v>392</v>
      </c>
      <c r="D241" s="175" t="s">
        <v>154</v>
      </c>
      <c r="E241" s="176" t="s">
        <v>393</v>
      </c>
      <c r="F241" s="177" t="s">
        <v>394</v>
      </c>
      <c r="G241" s="178" t="s">
        <v>364</v>
      </c>
      <c r="H241" s="179">
        <v>17</v>
      </c>
      <c r="I241" s="180"/>
      <c r="J241" s="181">
        <f>ROUND(I241*H241,2)</f>
        <v>0</v>
      </c>
      <c r="K241" s="182"/>
      <c r="L241" s="40"/>
      <c r="M241" s="183" t="s">
        <v>3</v>
      </c>
      <c r="N241" s="184" t="s">
        <v>43</v>
      </c>
      <c r="O241" s="73"/>
      <c r="P241" s="185">
        <f>O241*H241</f>
        <v>0</v>
      </c>
      <c r="Q241" s="185">
        <v>0.00016000000000000001</v>
      </c>
      <c r="R241" s="185">
        <f>Q241*H241</f>
        <v>0.0027200000000000002</v>
      </c>
      <c r="S241" s="185">
        <v>0</v>
      </c>
      <c r="T241" s="18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187" t="s">
        <v>279</v>
      </c>
      <c r="AT241" s="187" t="s">
        <v>154</v>
      </c>
      <c r="AU241" s="187" t="s">
        <v>79</v>
      </c>
      <c r="AY241" s="20" t="s">
        <v>152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20" t="s">
        <v>79</v>
      </c>
      <c r="BK241" s="188">
        <f>ROUND(I241*H241,2)</f>
        <v>0</v>
      </c>
      <c r="BL241" s="20" t="s">
        <v>279</v>
      </c>
      <c r="BM241" s="187" t="s">
        <v>935</v>
      </c>
    </row>
    <row r="242" s="2" customFormat="1" ht="44.25" customHeight="1">
      <c r="A242" s="39"/>
      <c r="B242" s="174"/>
      <c r="C242" s="175" t="s">
        <v>396</v>
      </c>
      <c r="D242" s="175" t="s">
        <v>154</v>
      </c>
      <c r="E242" s="176" t="s">
        <v>397</v>
      </c>
      <c r="F242" s="177" t="s">
        <v>398</v>
      </c>
      <c r="G242" s="178" t="s">
        <v>399</v>
      </c>
      <c r="H242" s="238"/>
      <c r="I242" s="180"/>
      <c r="J242" s="181">
        <f>ROUND(I242*H242,2)</f>
        <v>0</v>
      </c>
      <c r="K242" s="182"/>
      <c r="L242" s="40"/>
      <c r="M242" s="183" t="s">
        <v>3</v>
      </c>
      <c r="N242" s="184" t="s">
        <v>43</v>
      </c>
      <c r="O242" s="73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187" t="s">
        <v>279</v>
      </c>
      <c r="AT242" s="187" t="s">
        <v>154</v>
      </c>
      <c r="AU242" s="187" t="s">
        <v>79</v>
      </c>
      <c r="AY242" s="20" t="s">
        <v>152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20" t="s">
        <v>79</v>
      </c>
      <c r="BK242" s="188">
        <f>ROUND(I242*H242,2)</f>
        <v>0</v>
      </c>
      <c r="BL242" s="20" t="s">
        <v>279</v>
      </c>
      <c r="BM242" s="187" t="s">
        <v>936</v>
      </c>
    </row>
    <row r="243" s="2" customFormat="1">
      <c r="A243" s="39"/>
      <c r="B243" s="40"/>
      <c r="C243" s="39"/>
      <c r="D243" s="189" t="s">
        <v>160</v>
      </c>
      <c r="E243" s="39"/>
      <c r="F243" s="190" t="s">
        <v>401</v>
      </c>
      <c r="G243" s="39"/>
      <c r="H243" s="39"/>
      <c r="I243" s="191"/>
      <c r="J243" s="39"/>
      <c r="K243" s="39"/>
      <c r="L243" s="40"/>
      <c r="M243" s="192"/>
      <c r="N243" s="193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160</v>
      </c>
      <c r="AU243" s="20" t="s">
        <v>79</v>
      </c>
    </row>
    <row r="244" s="12" customFormat="1" ht="25.92" customHeight="1">
      <c r="A244" s="12"/>
      <c r="B244" s="161"/>
      <c r="C244" s="12"/>
      <c r="D244" s="162" t="s">
        <v>71</v>
      </c>
      <c r="E244" s="163" t="s">
        <v>402</v>
      </c>
      <c r="F244" s="163" t="s">
        <v>403</v>
      </c>
      <c r="G244" s="12"/>
      <c r="H244" s="12"/>
      <c r="I244" s="164"/>
      <c r="J244" s="165">
        <f>BK244</f>
        <v>0</v>
      </c>
      <c r="K244" s="12"/>
      <c r="L244" s="161"/>
      <c r="M244" s="166"/>
      <c r="N244" s="167"/>
      <c r="O244" s="167"/>
      <c r="P244" s="168">
        <f>SUM(P245:P256)</f>
        <v>0</v>
      </c>
      <c r="Q244" s="167"/>
      <c r="R244" s="168">
        <f>SUM(R245:R256)</f>
        <v>0.0048000000000000004</v>
      </c>
      <c r="S244" s="167"/>
      <c r="T244" s="169">
        <f>SUM(T245:T256)</f>
        <v>0.0028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2" t="s">
        <v>81</v>
      </c>
      <c r="AT244" s="170" t="s">
        <v>71</v>
      </c>
      <c r="AU244" s="170" t="s">
        <v>72</v>
      </c>
      <c r="AY244" s="162" t="s">
        <v>152</v>
      </c>
      <c r="BK244" s="171">
        <f>SUM(BK245:BK256)</f>
        <v>0</v>
      </c>
    </row>
    <row r="245" s="2" customFormat="1" ht="24.15" customHeight="1">
      <c r="A245" s="39"/>
      <c r="B245" s="174"/>
      <c r="C245" s="175" t="s">
        <v>404</v>
      </c>
      <c r="D245" s="175" t="s">
        <v>154</v>
      </c>
      <c r="E245" s="176" t="s">
        <v>405</v>
      </c>
      <c r="F245" s="177" t="s">
        <v>406</v>
      </c>
      <c r="G245" s="178" t="s">
        <v>364</v>
      </c>
      <c r="H245" s="179">
        <v>28</v>
      </c>
      <c r="I245" s="180"/>
      <c r="J245" s="181">
        <f>ROUND(I245*H245,2)</f>
        <v>0</v>
      </c>
      <c r="K245" s="182"/>
      <c r="L245" s="40"/>
      <c r="M245" s="183" t="s">
        <v>3</v>
      </c>
      <c r="N245" s="184" t="s">
        <v>43</v>
      </c>
      <c r="O245" s="73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87" t="s">
        <v>279</v>
      </c>
      <c r="AT245" s="187" t="s">
        <v>154</v>
      </c>
      <c r="AU245" s="187" t="s">
        <v>79</v>
      </c>
      <c r="AY245" s="20" t="s">
        <v>152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20" t="s">
        <v>79</v>
      </c>
      <c r="BK245" s="188">
        <f>ROUND(I245*H245,2)</f>
        <v>0</v>
      </c>
      <c r="BL245" s="20" t="s">
        <v>279</v>
      </c>
      <c r="BM245" s="187" t="s">
        <v>937</v>
      </c>
    </row>
    <row r="246" s="2" customFormat="1">
      <c r="A246" s="39"/>
      <c r="B246" s="40"/>
      <c r="C246" s="39"/>
      <c r="D246" s="189" t="s">
        <v>160</v>
      </c>
      <c r="E246" s="39"/>
      <c r="F246" s="190" t="s">
        <v>408</v>
      </c>
      <c r="G246" s="39"/>
      <c r="H246" s="39"/>
      <c r="I246" s="191"/>
      <c r="J246" s="39"/>
      <c r="K246" s="39"/>
      <c r="L246" s="40"/>
      <c r="M246" s="192"/>
      <c r="N246" s="19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160</v>
      </c>
      <c r="AU246" s="20" t="s">
        <v>79</v>
      </c>
    </row>
    <row r="247" s="2" customFormat="1" ht="24.15" customHeight="1">
      <c r="A247" s="39"/>
      <c r="B247" s="174"/>
      <c r="C247" s="227" t="s">
        <v>412</v>
      </c>
      <c r="D247" s="227" t="s">
        <v>379</v>
      </c>
      <c r="E247" s="228" t="s">
        <v>413</v>
      </c>
      <c r="F247" s="229" t="s">
        <v>414</v>
      </c>
      <c r="G247" s="230" t="s">
        <v>364</v>
      </c>
      <c r="H247" s="231">
        <v>6</v>
      </c>
      <c r="I247" s="232"/>
      <c r="J247" s="233">
        <f>ROUND(I247*H247,2)</f>
        <v>0</v>
      </c>
      <c r="K247" s="234"/>
      <c r="L247" s="235"/>
      <c r="M247" s="236" t="s">
        <v>3</v>
      </c>
      <c r="N247" s="237" t="s">
        <v>43</v>
      </c>
      <c r="O247" s="73"/>
      <c r="P247" s="185">
        <f>O247*H247</f>
        <v>0</v>
      </c>
      <c r="Q247" s="185">
        <v>0.00080000000000000004</v>
      </c>
      <c r="R247" s="185">
        <f>Q247*H247</f>
        <v>0.0048000000000000004</v>
      </c>
      <c r="S247" s="185">
        <v>0</v>
      </c>
      <c r="T247" s="18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87" t="s">
        <v>382</v>
      </c>
      <c r="AT247" s="187" t="s">
        <v>379</v>
      </c>
      <c r="AU247" s="187" t="s">
        <v>79</v>
      </c>
      <c r="AY247" s="20" t="s">
        <v>152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20" t="s">
        <v>79</v>
      </c>
      <c r="BK247" s="188">
        <f>ROUND(I247*H247,2)</f>
        <v>0</v>
      </c>
      <c r="BL247" s="20" t="s">
        <v>279</v>
      </c>
      <c r="BM247" s="187" t="s">
        <v>938</v>
      </c>
    </row>
    <row r="248" s="2" customFormat="1">
      <c r="A248" s="39"/>
      <c r="B248" s="40"/>
      <c r="C248" s="39"/>
      <c r="D248" s="189" t="s">
        <v>160</v>
      </c>
      <c r="E248" s="39"/>
      <c r="F248" s="190" t="s">
        <v>416</v>
      </c>
      <c r="G248" s="39"/>
      <c r="H248" s="39"/>
      <c r="I248" s="191"/>
      <c r="J248" s="39"/>
      <c r="K248" s="39"/>
      <c r="L248" s="40"/>
      <c r="M248" s="192"/>
      <c r="N248" s="19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160</v>
      </c>
      <c r="AU248" s="20" t="s">
        <v>79</v>
      </c>
    </row>
    <row r="249" s="13" customFormat="1">
      <c r="A249" s="13"/>
      <c r="B249" s="194"/>
      <c r="C249" s="13"/>
      <c r="D249" s="195" t="s">
        <v>162</v>
      </c>
      <c r="E249" s="196" t="s">
        <v>3</v>
      </c>
      <c r="F249" s="197" t="s">
        <v>939</v>
      </c>
      <c r="G249" s="13"/>
      <c r="H249" s="198">
        <v>6</v>
      </c>
      <c r="I249" s="199"/>
      <c r="J249" s="13"/>
      <c r="K249" s="13"/>
      <c r="L249" s="194"/>
      <c r="M249" s="200"/>
      <c r="N249" s="201"/>
      <c r="O249" s="201"/>
      <c r="P249" s="201"/>
      <c r="Q249" s="201"/>
      <c r="R249" s="201"/>
      <c r="S249" s="201"/>
      <c r="T249" s="20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162</v>
      </c>
      <c r="AU249" s="196" t="s">
        <v>79</v>
      </c>
      <c r="AV249" s="13" t="s">
        <v>81</v>
      </c>
      <c r="AW249" s="13" t="s">
        <v>33</v>
      </c>
      <c r="AX249" s="13" t="s">
        <v>79</v>
      </c>
      <c r="AY249" s="196" t="s">
        <v>152</v>
      </c>
    </row>
    <row r="250" s="2" customFormat="1" ht="33" customHeight="1">
      <c r="A250" s="39"/>
      <c r="B250" s="174"/>
      <c r="C250" s="175" t="s">
        <v>417</v>
      </c>
      <c r="D250" s="175" t="s">
        <v>154</v>
      </c>
      <c r="E250" s="176" t="s">
        <v>418</v>
      </c>
      <c r="F250" s="177" t="s">
        <v>419</v>
      </c>
      <c r="G250" s="178" t="s">
        <v>364</v>
      </c>
      <c r="H250" s="179">
        <v>28</v>
      </c>
      <c r="I250" s="180"/>
      <c r="J250" s="181">
        <f>ROUND(I250*H250,2)</f>
        <v>0</v>
      </c>
      <c r="K250" s="182"/>
      <c r="L250" s="40"/>
      <c r="M250" s="183" t="s">
        <v>3</v>
      </c>
      <c r="N250" s="184" t="s">
        <v>43</v>
      </c>
      <c r="O250" s="73"/>
      <c r="P250" s="185">
        <f>O250*H250</f>
        <v>0</v>
      </c>
      <c r="Q250" s="185">
        <v>0</v>
      </c>
      <c r="R250" s="185">
        <f>Q250*H250</f>
        <v>0</v>
      </c>
      <c r="S250" s="185">
        <v>0.00010000000000000001</v>
      </c>
      <c r="T250" s="186">
        <f>S250*H250</f>
        <v>0.0028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87" t="s">
        <v>279</v>
      </c>
      <c r="AT250" s="187" t="s">
        <v>154</v>
      </c>
      <c r="AU250" s="187" t="s">
        <v>79</v>
      </c>
      <c r="AY250" s="20" t="s">
        <v>152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20" t="s">
        <v>79</v>
      </c>
      <c r="BK250" s="188">
        <f>ROUND(I250*H250,2)</f>
        <v>0</v>
      </c>
      <c r="BL250" s="20" t="s">
        <v>279</v>
      </c>
      <c r="BM250" s="187" t="s">
        <v>940</v>
      </c>
    </row>
    <row r="251" s="2" customFormat="1">
      <c r="A251" s="39"/>
      <c r="B251" s="40"/>
      <c r="C251" s="39"/>
      <c r="D251" s="189" t="s">
        <v>160</v>
      </c>
      <c r="E251" s="39"/>
      <c r="F251" s="190" t="s">
        <v>421</v>
      </c>
      <c r="G251" s="39"/>
      <c r="H251" s="39"/>
      <c r="I251" s="191"/>
      <c r="J251" s="39"/>
      <c r="K251" s="39"/>
      <c r="L251" s="40"/>
      <c r="M251" s="192"/>
      <c r="N251" s="19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160</v>
      </c>
      <c r="AU251" s="20" t="s">
        <v>79</v>
      </c>
    </row>
    <row r="252" s="13" customFormat="1">
      <c r="A252" s="13"/>
      <c r="B252" s="194"/>
      <c r="C252" s="13"/>
      <c r="D252" s="195" t="s">
        <v>162</v>
      </c>
      <c r="E252" s="196" t="s">
        <v>3</v>
      </c>
      <c r="F252" s="197" t="s">
        <v>941</v>
      </c>
      <c r="G252" s="13"/>
      <c r="H252" s="198">
        <v>22</v>
      </c>
      <c r="I252" s="199"/>
      <c r="J252" s="13"/>
      <c r="K252" s="13"/>
      <c r="L252" s="194"/>
      <c r="M252" s="200"/>
      <c r="N252" s="201"/>
      <c r="O252" s="201"/>
      <c r="P252" s="201"/>
      <c r="Q252" s="201"/>
      <c r="R252" s="201"/>
      <c r="S252" s="201"/>
      <c r="T252" s="20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6" t="s">
        <v>162</v>
      </c>
      <c r="AU252" s="196" t="s">
        <v>79</v>
      </c>
      <c r="AV252" s="13" t="s">
        <v>81</v>
      </c>
      <c r="AW252" s="13" t="s">
        <v>33</v>
      </c>
      <c r="AX252" s="13" t="s">
        <v>72</v>
      </c>
      <c r="AY252" s="196" t="s">
        <v>152</v>
      </c>
    </row>
    <row r="253" s="13" customFormat="1">
      <c r="A253" s="13"/>
      <c r="B253" s="194"/>
      <c r="C253" s="13"/>
      <c r="D253" s="195" t="s">
        <v>162</v>
      </c>
      <c r="E253" s="196" t="s">
        <v>3</v>
      </c>
      <c r="F253" s="197" t="s">
        <v>942</v>
      </c>
      <c r="G253" s="13"/>
      <c r="H253" s="198">
        <v>6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162</v>
      </c>
      <c r="AU253" s="196" t="s">
        <v>79</v>
      </c>
      <c r="AV253" s="13" t="s">
        <v>81</v>
      </c>
      <c r="AW253" s="13" t="s">
        <v>33</v>
      </c>
      <c r="AX253" s="13" t="s">
        <v>72</v>
      </c>
      <c r="AY253" s="196" t="s">
        <v>152</v>
      </c>
    </row>
    <row r="254" s="15" customFormat="1">
      <c r="A254" s="15"/>
      <c r="B254" s="210"/>
      <c r="C254" s="15"/>
      <c r="D254" s="195" t="s">
        <v>162</v>
      </c>
      <c r="E254" s="211" t="s">
        <v>3</v>
      </c>
      <c r="F254" s="212" t="s">
        <v>242</v>
      </c>
      <c r="G254" s="15"/>
      <c r="H254" s="213">
        <v>28</v>
      </c>
      <c r="I254" s="214"/>
      <c r="J254" s="15"/>
      <c r="K254" s="15"/>
      <c r="L254" s="210"/>
      <c r="M254" s="215"/>
      <c r="N254" s="216"/>
      <c r="O254" s="216"/>
      <c r="P254" s="216"/>
      <c r="Q254" s="216"/>
      <c r="R254" s="216"/>
      <c r="S254" s="216"/>
      <c r="T254" s="21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1" t="s">
        <v>162</v>
      </c>
      <c r="AU254" s="211" t="s">
        <v>79</v>
      </c>
      <c r="AV254" s="15" t="s">
        <v>158</v>
      </c>
      <c r="AW254" s="15" t="s">
        <v>33</v>
      </c>
      <c r="AX254" s="15" t="s">
        <v>79</v>
      </c>
      <c r="AY254" s="211" t="s">
        <v>152</v>
      </c>
    </row>
    <row r="255" s="2" customFormat="1" ht="44.25" customHeight="1">
      <c r="A255" s="39"/>
      <c r="B255" s="174"/>
      <c r="C255" s="175" t="s">
        <v>423</v>
      </c>
      <c r="D255" s="175" t="s">
        <v>154</v>
      </c>
      <c r="E255" s="176" t="s">
        <v>436</v>
      </c>
      <c r="F255" s="177" t="s">
        <v>437</v>
      </c>
      <c r="G255" s="178" t="s">
        <v>399</v>
      </c>
      <c r="H255" s="238"/>
      <c r="I255" s="180"/>
      <c r="J255" s="181">
        <f>ROUND(I255*H255,2)</f>
        <v>0</v>
      </c>
      <c r="K255" s="182"/>
      <c r="L255" s="40"/>
      <c r="M255" s="183" t="s">
        <v>3</v>
      </c>
      <c r="N255" s="184" t="s">
        <v>43</v>
      </c>
      <c r="O255" s="73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87" t="s">
        <v>279</v>
      </c>
      <c r="AT255" s="187" t="s">
        <v>154</v>
      </c>
      <c r="AU255" s="187" t="s">
        <v>79</v>
      </c>
      <c r="AY255" s="20" t="s">
        <v>152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20" t="s">
        <v>79</v>
      </c>
      <c r="BK255" s="188">
        <f>ROUND(I255*H255,2)</f>
        <v>0</v>
      </c>
      <c r="BL255" s="20" t="s">
        <v>279</v>
      </c>
      <c r="BM255" s="187" t="s">
        <v>943</v>
      </c>
    </row>
    <row r="256" s="2" customFormat="1">
      <c r="A256" s="39"/>
      <c r="B256" s="40"/>
      <c r="C256" s="39"/>
      <c r="D256" s="189" t="s">
        <v>160</v>
      </c>
      <c r="E256" s="39"/>
      <c r="F256" s="190" t="s">
        <v>439</v>
      </c>
      <c r="G256" s="39"/>
      <c r="H256" s="39"/>
      <c r="I256" s="191"/>
      <c r="J256" s="39"/>
      <c r="K256" s="39"/>
      <c r="L256" s="40"/>
      <c r="M256" s="192"/>
      <c r="N256" s="19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160</v>
      </c>
      <c r="AU256" s="20" t="s">
        <v>79</v>
      </c>
    </row>
    <row r="257" s="12" customFormat="1" ht="25.92" customHeight="1">
      <c r="A257" s="12"/>
      <c r="B257" s="161"/>
      <c r="C257" s="12"/>
      <c r="D257" s="162" t="s">
        <v>71</v>
      </c>
      <c r="E257" s="163" t="s">
        <v>440</v>
      </c>
      <c r="F257" s="163" t="s">
        <v>441</v>
      </c>
      <c r="G257" s="12"/>
      <c r="H257" s="12"/>
      <c r="I257" s="164"/>
      <c r="J257" s="165">
        <f>BK257</f>
        <v>0</v>
      </c>
      <c r="K257" s="12"/>
      <c r="L257" s="161"/>
      <c r="M257" s="166"/>
      <c r="N257" s="167"/>
      <c r="O257" s="167"/>
      <c r="P257" s="168">
        <f>SUM(P258:P297)</f>
        <v>0</v>
      </c>
      <c r="Q257" s="167"/>
      <c r="R257" s="168">
        <f>SUM(R258:R297)</f>
        <v>6.3150675700000001</v>
      </c>
      <c r="S257" s="167"/>
      <c r="T257" s="169">
        <f>SUM(T258:T297)</f>
        <v>8.7899999999999991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2" t="s">
        <v>81</v>
      </c>
      <c r="AT257" s="170" t="s">
        <v>71</v>
      </c>
      <c r="AU257" s="170" t="s">
        <v>72</v>
      </c>
      <c r="AY257" s="162" t="s">
        <v>152</v>
      </c>
      <c r="BK257" s="171">
        <f>SUM(BK258:BK297)</f>
        <v>0</v>
      </c>
    </row>
    <row r="258" s="2" customFormat="1" ht="37.8" customHeight="1">
      <c r="A258" s="39"/>
      <c r="B258" s="174"/>
      <c r="C258" s="175" t="s">
        <v>429</v>
      </c>
      <c r="D258" s="175" t="s">
        <v>154</v>
      </c>
      <c r="E258" s="176" t="s">
        <v>443</v>
      </c>
      <c r="F258" s="177" t="s">
        <v>444</v>
      </c>
      <c r="G258" s="178" t="s">
        <v>157</v>
      </c>
      <c r="H258" s="179">
        <v>64.5</v>
      </c>
      <c r="I258" s="180"/>
      <c r="J258" s="181">
        <f>ROUND(I258*H258,2)</f>
        <v>0</v>
      </c>
      <c r="K258" s="182"/>
      <c r="L258" s="40"/>
      <c r="M258" s="183" t="s">
        <v>3</v>
      </c>
      <c r="N258" s="184" t="s">
        <v>43</v>
      </c>
      <c r="O258" s="73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187" t="s">
        <v>279</v>
      </c>
      <c r="AT258" s="187" t="s">
        <v>154</v>
      </c>
      <c r="AU258" s="187" t="s">
        <v>79</v>
      </c>
      <c r="AY258" s="20" t="s">
        <v>152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20" t="s">
        <v>79</v>
      </c>
      <c r="BK258" s="188">
        <f>ROUND(I258*H258,2)</f>
        <v>0</v>
      </c>
      <c r="BL258" s="20" t="s">
        <v>279</v>
      </c>
      <c r="BM258" s="187" t="s">
        <v>944</v>
      </c>
    </row>
    <row r="259" s="2" customFormat="1">
      <c r="A259" s="39"/>
      <c r="B259" s="40"/>
      <c r="C259" s="39"/>
      <c r="D259" s="189" t="s">
        <v>160</v>
      </c>
      <c r="E259" s="39"/>
      <c r="F259" s="190" t="s">
        <v>446</v>
      </c>
      <c r="G259" s="39"/>
      <c r="H259" s="39"/>
      <c r="I259" s="191"/>
      <c r="J259" s="39"/>
      <c r="K259" s="39"/>
      <c r="L259" s="40"/>
      <c r="M259" s="192"/>
      <c r="N259" s="19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160</v>
      </c>
      <c r="AU259" s="20" t="s">
        <v>79</v>
      </c>
    </row>
    <row r="260" s="13" customFormat="1">
      <c r="A260" s="13"/>
      <c r="B260" s="194"/>
      <c r="C260" s="13"/>
      <c r="D260" s="195" t="s">
        <v>162</v>
      </c>
      <c r="E260" s="196" t="s">
        <v>3</v>
      </c>
      <c r="F260" s="197" t="s">
        <v>945</v>
      </c>
      <c r="G260" s="13"/>
      <c r="H260" s="198">
        <v>64.5</v>
      </c>
      <c r="I260" s="199"/>
      <c r="J260" s="13"/>
      <c r="K260" s="13"/>
      <c r="L260" s="194"/>
      <c r="M260" s="200"/>
      <c r="N260" s="201"/>
      <c r="O260" s="201"/>
      <c r="P260" s="201"/>
      <c r="Q260" s="201"/>
      <c r="R260" s="201"/>
      <c r="S260" s="201"/>
      <c r="T260" s="20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162</v>
      </c>
      <c r="AU260" s="196" t="s">
        <v>79</v>
      </c>
      <c r="AV260" s="13" t="s">
        <v>81</v>
      </c>
      <c r="AW260" s="13" t="s">
        <v>33</v>
      </c>
      <c r="AX260" s="13" t="s">
        <v>79</v>
      </c>
      <c r="AY260" s="196" t="s">
        <v>152</v>
      </c>
    </row>
    <row r="261" s="2" customFormat="1" ht="16.5" customHeight="1">
      <c r="A261" s="39"/>
      <c r="B261" s="174"/>
      <c r="C261" s="227" t="s">
        <v>435</v>
      </c>
      <c r="D261" s="227" t="s">
        <v>379</v>
      </c>
      <c r="E261" s="228" t="s">
        <v>449</v>
      </c>
      <c r="F261" s="229" t="s">
        <v>450</v>
      </c>
      <c r="G261" s="230" t="s">
        <v>171</v>
      </c>
      <c r="H261" s="231">
        <v>1.5609999999999999</v>
      </c>
      <c r="I261" s="232"/>
      <c r="J261" s="233">
        <f>ROUND(I261*H261,2)</f>
        <v>0</v>
      </c>
      <c r="K261" s="234"/>
      <c r="L261" s="235"/>
      <c r="M261" s="236" t="s">
        <v>3</v>
      </c>
      <c r="N261" s="237" t="s">
        <v>43</v>
      </c>
      <c r="O261" s="73"/>
      <c r="P261" s="185">
        <f>O261*H261</f>
        <v>0</v>
      </c>
      <c r="Q261" s="185">
        <v>0.55000000000000004</v>
      </c>
      <c r="R261" s="185">
        <f>Q261*H261</f>
        <v>0.85855000000000004</v>
      </c>
      <c r="S261" s="185">
        <v>0</v>
      </c>
      <c r="T261" s="18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87" t="s">
        <v>382</v>
      </c>
      <c r="AT261" s="187" t="s">
        <v>379</v>
      </c>
      <c r="AU261" s="187" t="s">
        <v>79</v>
      </c>
      <c r="AY261" s="20" t="s">
        <v>152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20" t="s">
        <v>79</v>
      </c>
      <c r="BK261" s="188">
        <f>ROUND(I261*H261,2)</f>
        <v>0</v>
      </c>
      <c r="BL261" s="20" t="s">
        <v>279</v>
      </c>
      <c r="BM261" s="187" t="s">
        <v>946</v>
      </c>
    </row>
    <row r="262" s="2" customFormat="1">
      <c r="A262" s="39"/>
      <c r="B262" s="40"/>
      <c r="C262" s="39"/>
      <c r="D262" s="189" t="s">
        <v>160</v>
      </c>
      <c r="E262" s="39"/>
      <c r="F262" s="190" t="s">
        <v>452</v>
      </c>
      <c r="G262" s="39"/>
      <c r="H262" s="39"/>
      <c r="I262" s="191"/>
      <c r="J262" s="39"/>
      <c r="K262" s="39"/>
      <c r="L262" s="40"/>
      <c r="M262" s="192"/>
      <c r="N262" s="19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160</v>
      </c>
      <c r="AU262" s="20" t="s">
        <v>79</v>
      </c>
    </row>
    <row r="263" s="13" customFormat="1">
      <c r="A263" s="13"/>
      <c r="B263" s="194"/>
      <c r="C263" s="13"/>
      <c r="D263" s="195" t="s">
        <v>162</v>
      </c>
      <c r="E263" s="196" t="s">
        <v>3</v>
      </c>
      <c r="F263" s="197" t="s">
        <v>947</v>
      </c>
      <c r="G263" s="13"/>
      <c r="H263" s="198">
        <v>1.419</v>
      </c>
      <c r="I263" s="199"/>
      <c r="J263" s="13"/>
      <c r="K263" s="13"/>
      <c r="L263" s="194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6" t="s">
        <v>162</v>
      </c>
      <c r="AU263" s="196" t="s">
        <v>79</v>
      </c>
      <c r="AV263" s="13" t="s">
        <v>81</v>
      </c>
      <c r="AW263" s="13" t="s">
        <v>33</v>
      </c>
      <c r="AX263" s="13" t="s">
        <v>79</v>
      </c>
      <c r="AY263" s="196" t="s">
        <v>152</v>
      </c>
    </row>
    <row r="264" s="13" customFormat="1">
      <c r="A264" s="13"/>
      <c r="B264" s="194"/>
      <c r="C264" s="13"/>
      <c r="D264" s="195" t="s">
        <v>162</v>
      </c>
      <c r="E264" s="13"/>
      <c r="F264" s="197" t="s">
        <v>948</v>
      </c>
      <c r="G264" s="13"/>
      <c r="H264" s="198">
        <v>1.5609999999999999</v>
      </c>
      <c r="I264" s="199"/>
      <c r="J264" s="13"/>
      <c r="K264" s="13"/>
      <c r="L264" s="194"/>
      <c r="M264" s="200"/>
      <c r="N264" s="201"/>
      <c r="O264" s="201"/>
      <c r="P264" s="201"/>
      <c r="Q264" s="201"/>
      <c r="R264" s="201"/>
      <c r="S264" s="201"/>
      <c r="T264" s="20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6" t="s">
        <v>162</v>
      </c>
      <c r="AU264" s="196" t="s">
        <v>79</v>
      </c>
      <c r="AV264" s="13" t="s">
        <v>81</v>
      </c>
      <c r="AW264" s="13" t="s">
        <v>4</v>
      </c>
      <c r="AX264" s="13" t="s">
        <v>79</v>
      </c>
      <c r="AY264" s="196" t="s">
        <v>152</v>
      </c>
    </row>
    <row r="265" s="2" customFormat="1" ht="49.05" customHeight="1">
      <c r="A265" s="39"/>
      <c r="B265" s="174"/>
      <c r="C265" s="175" t="s">
        <v>442</v>
      </c>
      <c r="D265" s="175" t="s">
        <v>154</v>
      </c>
      <c r="E265" s="176" t="s">
        <v>456</v>
      </c>
      <c r="F265" s="177" t="s">
        <v>457</v>
      </c>
      <c r="G265" s="178" t="s">
        <v>157</v>
      </c>
      <c r="H265" s="179">
        <v>64.5</v>
      </c>
      <c r="I265" s="180"/>
      <c r="J265" s="181">
        <f>ROUND(I265*H265,2)</f>
        <v>0</v>
      </c>
      <c r="K265" s="182"/>
      <c r="L265" s="40"/>
      <c r="M265" s="183" t="s">
        <v>3</v>
      </c>
      <c r="N265" s="184" t="s">
        <v>43</v>
      </c>
      <c r="O265" s="73"/>
      <c r="P265" s="185">
        <f>O265*H265</f>
        <v>0</v>
      </c>
      <c r="Q265" s="185">
        <v>0</v>
      </c>
      <c r="R265" s="185">
        <f>Q265*H265</f>
        <v>0</v>
      </c>
      <c r="S265" s="185">
        <v>0.014999999999999999</v>
      </c>
      <c r="T265" s="186">
        <f>S265*H265</f>
        <v>0.96749999999999992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87" t="s">
        <v>279</v>
      </c>
      <c r="AT265" s="187" t="s">
        <v>154</v>
      </c>
      <c r="AU265" s="187" t="s">
        <v>79</v>
      </c>
      <c r="AY265" s="20" t="s">
        <v>152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79</v>
      </c>
      <c r="BK265" s="188">
        <f>ROUND(I265*H265,2)</f>
        <v>0</v>
      </c>
      <c r="BL265" s="20" t="s">
        <v>279</v>
      </c>
      <c r="BM265" s="187" t="s">
        <v>949</v>
      </c>
    </row>
    <row r="266" s="2" customFormat="1">
      <c r="A266" s="39"/>
      <c r="B266" s="40"/>
      <c r="C266" s="39"/>
      <c r="D266" s="189" t="s">
        <v>160</v>
      </c>
      <c r="E266" s="39"/>
      <c r="F266" s="190" t="s">
        <v>459</v>
      </c>
      <c r="G266" s="39"/>
      <c r="H266" s="39"/>
      <c r="I266" s="191"/>
      <c r="J266" s="39"/>
      <c r="K266" s="39"/>
      <c r="L266" s="40"/>
      <c r="M266" s="192"/>
      <c r="N266" s="19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160</v>
      </c>
      <c r="AU266" s="20" t="s">
        <v>79</v>
      </c>
    </row>
    <row r="267" s="13" customFormat="1">
      <c r="A267" s="13"/>
      <c r="B267" s="194"/>
      <c r="C267" s="13"/>
      <c r="D267" s="195" t="s">
        <v>162</v>
      </c>
      <c r="E267" s="196" t="s">
        <v>3</v>
      </c>
      <c r="F267" s="197" t="s">
        <v>945</v>
      </c>
      <c r="G267" s="13"/>
      <c r="H267" s="198">
        <v>64.5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162</v>
      </c>
      <c r="AU267" s="196" t="s">
        <v>79</v>
      </c>
      <c r="AV267" s="13" t="s">
        <v>81</v>
      </c>
      <c r="AW267" s="13" t="s">
        <v>33</v>
      </c>
      <c r="AX267" s="13" t="s">
        <v>79</v>
      </c>
      <c r="AY267" s="196" t="s">
        <v>152</v>
      </c>
    </row>
    <row r="268" s="2" customFormat="1" ht="37.8" customHeight="1">
      <c r="A268" s="39"/>
      <c r="B268" s="174"/>
      <c r="C268" s="175" t="s">
        <v>448</v>
      </c>
      <c r="D268" s="175" t="s">
        <v>154</v>
      </c>
      <c r="E268" s="176" t="s">
        <v>950</v>
      </c>
      <c r="F268" s="177" t="s">
        <v>951</v>
      </c>
      <c r="G268" s="178" t="s">
        <v>157</v>
      </c>
      <c r="H268" s="179">
        <v>750</v>
      </c>
      <c r="I268" s="180"/>
      <c r="J268" s="181">
        <f>ROUND(I268*H268,2)</f>
        <v>0</v>
      </c>
      <c r="K268" s="182"/>
      <c r="L268" s="40"/>
      <c r="M268" s="183" t="s">
        <v>3</v>
      </c>
      <c r="N268" s="184" t="s">
        <v>43</v>
      </c>
      <c r="O268" s="73"/>
      <c r="P268" s="185">
        <f>O268*H268</f>
        <v>0</v>
      </c>
      <c r="Q268" s="185">
        <v>0</v>
      </c>
      <c r="R268" s="185">
        <f>Q268*H268</f>
        <v>0</v>
      </c>
      <c r="S268" s="185">
        <v>0</v>
      </c>
      <c r="T268" s="18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187" t="s">
        <v>279</v>
      </c>
      <c r="AT268" s="187" t="s">
        <v>154</v>
      </c>
      <c r="AU268" s="187" t="s">
        <v>79</v>
      </c>
      <c r="AY268" s="20" t="s">
        <v>152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20" t="s">
        <v>79</v>
      </c>
      <c r="BK268" s="188">
        <f>ROUND(I268*H268,2)</f>
        <v>0</v>
      </c>
      <c r="BL268" s="20" t="s">
        <v>279</v>
      </c>
      <c r="BM268" s="187" t="s">
        <v>952</v>
      </c>
    </row>
    <row r="269" s="2" customFormat="1">
      <c r="A269" s="39"/>
      <c r="B269" s="40"/>
      <c r="C269" s="39"/>
      <c r="D269" s="189" t="s">
        <v>160</v>
      </c>
      <c r="E269" s="39"/>
      <c r="F269" s="190" t="s">
        <v>953</v>
      </c>
      <c r="G269" s="39"/>
      <c r="H269" s="39"/>
      <c r="I269" s="191"/>
      <c r="J269" s="39"/>
      <c r="K269" s="39"/>
      <c r="L269" s="40"/>
      <c r="M269" s="192"/>
      <c r="N269" s="193"/>
      <c r="O269" s="73"/>
      <c r="P269" s="73"/>
      <c r="Q269" s="73"/>
      <c r="R269" s="73"/>
      <c r="S269" s="73"/>
      <c r="T269" s="7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20" t="s">
        <v>160</v>
      </c>
      <c r="AU269" s="20" t="s">
        <v>79</v>
      </c>
    </row>
    <row r="270" s="13" customFormat="1">
      <c r="A270" s="13"/>
      <c r="B270" s="194"/>
      <c r="C270" s="13"/>
      <c r="D270" s="195" t="s">
        <v>162</v>
      </c>
      <c r="E270" s="196" t="s">
        <v>3</v>
      </c>
      <c r="F270" s="197" t="s">
        <v>954</v>
      </c>
      <c r="G270" s="13"/>
      <c r="H270" s="198">
        <v>750</v>
      </c>
      <c r="I270" s="199"/>
      <c r="J270" s="13"/>
      <c r="K270" s="13"/>
      <c r="L270" s="194"/>
      <c r="M270" s="200"/>
      <c r="N270" s="201"/>
      <c r="O270" s="201"/>
      <c r="P270" s="201"/>
      <c r="Q270" s="201"/>
      <c r="R270" s="201"/>
      <c r="S270" s="201"/>
      <c r="T270" s="20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6" t="s">
        <v>162</v>
      </c>
      <c r="AU270" s="196" t="s">
        <v>79</v>
      </c>
      <c r="AV270" s="13" t="s">
        <v>81</v>
      </c>
      <c r="AW270" s="13" t="s">
        <v>33</v>
      </c>
      <c r="AX270" s="13" t="s">
        <v>79</v>
      </c>
      <c r="AY270" s="196" t="s">
        <v>152</v>
      </c>
    </row>
    <row r="271" s="2" customFormat="1" ht="24.15" customHeight="1">
      <c r="A271" s="39"/>
      <c r="B271" s="174"/>
      <c r="C271" s="175" t="s">
        <v>455</v>
      </c>
      <c r="D271" s="175" t="s">
        <v>154</v>
      </c>
      <c r="E271" s="176" t="s">
        <v>462</v>
      </c>
      <c r="F271" s="177" t="s">
        <v>463</v>
      </c>
      <c r="G271" s="178" t="s">
        <v>247</v>
      </c>
      <c r="H271" s="179">
        <v>1318.5</v>
      </c>
      <c r="I271" s="180"/>
      <c r="J271" s="181">
        <f>ROUND(I271*H271,2)</f>
        <v>0</v>
      </c>
      <c r="K271" s="182"/>
      <c r="L271" s="40"/>
      <c r="M271" s="183" t="s">
        <v>3</v>
      </c>
      <c r="N271" s="184" t="s">
        <v>43</v>
      </c>
      <c r="O271" s="73"/>
      <c r="P271" s="185">
        <f>O271*H271</f>
        <v>0</v>
      </c>
      <c r="Q271" s="185">
        <v>2.0000000000000002E-05</v>
      </c>
      <c r="R271" s="185">
        <f>Q271*H271</f>
        <v>0.026370000000000001</v>
      </c>
      <c r="S271" s="185">
        <v>0</v>
      </c>
      <c r="T271" s="18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87" t="s">
        <v>279</v>
      </c>
      <c r="AT271" s="187" t="s">
        <v>154</v>
      </c>
      <c r="AU271" s="187" t="s">
        <v>79</v>
      </c>
      <c r="AY271" s="20" t="s">
        <v>152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20" t="s">
        <v>79</v>
      </c>
      <c r="BK271" s="188">
        <f>ROUND(I271*H271,2)</f>
        <v>0</v>
      </c>
      <c r="BL271" s="20" t="s">
        <v>279</v>
      </c>
      <c r="BM271" s="187" t="s">
        <v>955</v>
      </c>
    </row>
    <row r="272" s="2" customFormat="1">
      <c r="A272" s="39"/>
      <c r="B272" s="40"/>
      <c r="C272" s="39"/>
      <c r="D272" s="189" t="s">
        <v>160</v>
      </c>
      <c r="E272" s="39"/>
      <c r="F272" s="190" t="s">
        <v>465</v>
      </c>
      <c r="G272" s="39"/>
      <c r="H272" s="39"/>
      <c r="I272" s="191"/>
      <c r="J272" s="39"/>
      <c r="K272" s="39"/>
      <c r="L272" s="40"/>
      <c r="M272" s="192"/>
      <c r="N272" s="19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160</v>
      </c>
      <c r="AU272" s="20" t="s">
        <v>79</v>
      </c>
    </row>
    <row r="273" s="13" customFormat="1">
      <c r="A273" s="13"/>
      <c r="B273" s="194"/>
      <c r="C273" s="13"/>
      <c r="D273" s="195" t="s">
        <v>162</v>
      </c>
      <c r="E273" s="196" t="s">
        <v>3</v>
      </c>
      <c r="F273" s="197" t="s">
        <v>956</v>
      </c>
      <c r="G273" s="13"/>
      <c r="H273" s="198">
        <v>193.5</v>
      </c>
      <c r="I273" s="199"/>
      <c r="J273" s="13"/>
      <c r="K273" s="13"/>
      <c r="L273" s="194"/>
      <c r="M273" s="200"/>
      <c r="N273" s="201"/>
      <c r="O273" s="201"/>
      <c r="P273" s="201"/>
      <c r="Q273" s="201"/>
      <c r="R273" s="201"/>
      <c r="S273" s="201"/>
      <c r="T273" s="20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6" t="s">
        <v>162</v>
      </c>
      <c r="AU273" s="196" t="s">
        <v>79</v>
      </c>
      <c r="AV273" s="13" t="s">
        <v>81</v>
      </c>
      <c r="AW273" s="13" t="s">
        <v>33</v>
      </c>
      <c r="AX273" s="13" t="s">
        <v>72</v>
      </c>
      <c r="AY273" s="196" t="s">
        <v>152</v>
      </c>
    </row>
    <row r="274" s="13" customFormat="1">
      <c r="A274" s="13"/>
      <c r="B274" s="194"/>
      <c r="C274" s="13"/>
      <c r="D274" s="195" t="s">
        <v>162</v>
      </c>
      <c r="E274" s="196" t="s">
        <v>3</v>
      </c>
      <c r="F274" s="197" t="s">
        <v>957</v>
      </c>
      <c r="G274" s="13"/>
      <c r="H274" s="198">
        <v>1125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162</v>
      </c>
      <c r="AU274" s="196" t="s">
        <v>79</v>
      </c>
      <c r="AV274" s="13" t="s">
        <v>81</v>
      </c>
      <c r="AW274" s="13" t="s">
        <v>33</v>
      </c>
      <c r="AX274" s="13" t="s">
        <v>72</v>
      </c>
      <c r="AY274" s="196" t="s">
        <v>152</v>
      </c>
    </row>
    <row r="275" s="15" customFormat="1">
      <c r="A275" s="15"/>
      <c r="B275" s="210"/>
      <c r="C275" s="15"/>
      <c r="D275" s="195" t="s">
        <v>162</v>
      </c>
      <c r="E275" s="211" t="s">
        <v>3</v>
      </c>
      <c r="F275" s="212" t="s">
        <v>242</v>
      </c>
      <c r="G275" s="15"/>
      <c r="H275" s="213">
        <v>1318.5</v>
      </c>
      <c r="I275" s="214"/>
      <c r="J275" s="15"/>
      <c r="K275" s="15"/>
      <c r="L275" s="210"/>
      <c r="M275" s="215"/>
      <c r="N275" s="216"/>
      <c r="O275" s="216"/>
      <c r="P275" s="216"/>
      <c r="Q275" s="216"/>
      <c r="R275" s="216"/>
      <c r="S275" s="216"/>
      <c r="T275" s="21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11" t="s">
        <v>162</v>
      </c>
      <c r="AU275" s="211" t="s">
        <v>79</v>
      </c>
      <c r="AV275" s="15" t="s">
        <v>158</v>
      </c>
      <c r="AW275" s="15" t="s">
        <v>33</v>
      </c>
      <c r="AX275" s="15" t="s">
        <v>79</v>
      </c>
      <c r="AY275" s="211" t="s">
        <v>152</v>
      </c>
    </row>
    <row r="276" s="2" customFormat="1" ht="16.5" customHeight="1">
      <c r="A276" s="39"/>
      <c r="B276" s="174"/>
      <c r="C276" s="227" t="s">
        <v>461</v>
      </c>
      <c r="D276" s="227" t="s">
        <v>379</v>
      </c>
      <c r="E276" s="228" t="s">
        <v>468</v>
      </c>
      <c r="F276" s="229" t="s">
        <v>469</v>
      </c>
      <c r="G276" s="230" t="s">
        <v>171</v>
      </c>
      <c r="H276" s="231">
        <v>9.4199999999999999</v>
      </c>
      <c r="I276" s="232"/>
      <c r="J276" s="233">
        <f>ROUND(I276*H276,2)</f>
        <v>0</v>
      </c>
      <c r="K276" s="234"/>
      <c r="L276" s="235"/>
      <c r="M276" s="236" t="s">
        <v>3</v>
      </c>
      <c r="N276" s="237" t="s">
        <v>43</v>
      </c>
      <c r="O276" s="73"/>
      <c r="P276" s="185">
        <f>O276*H276</f>
        <v>0</v>
      </c>
      <c r="Q276" s="185">
        <v>0.55000000000000004</v>
      </c>
      <c r="R276" s="185">
        <f>Q276*H276</f>
        <v>5.181</v>
      </c>
      <c r="S276" s="185">
        <v>0</v>
      </c>
      <c r="T276" s="18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87" t="s">
        <v>382</v>
      </c>
      <c r="AT276" s="187" t="s">
        <v>379</v>
      </c>
      <c r="AU276" s="187" t="s">
        <v>79</v>
      </c>
      <c r="AY276" s="20" t="s">
        <v>152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20" t="s">
        <v>79</v>
      </c>
      <c r="BK276" s="188">
        <f>ROUND(I276*H276,2)</f>
        <v>0</v>
      </c>
      <c r="BL276" s="20" t="s">
        <v>279</v>
      </c>
      <c r="BM276" s="187" t="s">
        <v>958</v>
      </c>
    </row>
    <row r="277" s="2" customFormat="1">
      <c r="A277" s="39"/>
      <c r="B277" s="40"/>
      <c r="C277" s="39"/>
      <c r="D277" s="189" t="s">
        <v>160</v>
      </c>
      <c r="E277" s="39"/>
      <c r="F277" s="190" t="s">
        <v>471</v>
      </c>
      <c r="G277" s="39"/>
      <c r="H277" s="39"/>
      <c r="I277" s="191"/>
      <c r="J277" s="39"/>
      <c r="K277" s="39"/>
      <c r="L277" s="40"/>
      <c r="M277" s="192"/>
      <c r="N277" s="19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160</v>
      </c>
      <c r="AU277" s="20" t="s">
        <v>79</v>
      </c>
    </row>
    <row r="278" s="13" customFormat="1">
      <c r="A278" s="13"/>
      <c r="B278" s="194"/>
      <c r="C278" s="13"/>
      <c r="D278" s="195" t="s">
        <v>162</v>
      </c>
      <c r="E278" s="196" t="s">
        <v>3</v>
      </c>
      <c r="F278" s="197" t="s">
        <v>959</v>
      </c>
      <c r="G278" s="13"/>
      <c r="H278" s="198">
        <v>0.46400000000000002</v>
      </c>
      <c r="I278" s="199"/>
      <c r="J278" s="13"/>
      <c r="K278" s="13"/>
      <c r="L278" s="194"/>
      <c r="M278" s="200"/>
      <c r="N278" s="201"/>
      <c r="O278" s="201"/>
      <c r="P278" s="201"/>
      <c r="Q278" s="201"/>
      <c r="R278" s="201"/>
      <c r="S278" s="201"/>
      <c r="T278" s="20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6" t="s">
        <v>162</v>
      </c>
      <c r="AU278" s="196" t="s">
        <v>79</v>
      </c>
      <c r="AV278" s="13" t="s">
        <v>81</v>
      </c>
      <c r="AW278" s="13" t="s">
        <v>33</v>
      </c>
      <c r="AX278" s="13" t="s">
        <v>72</v>
      </c>
      <c r="AY278" s="196" t="s">
        <v>152</v>
      </c>
    </row>
    <row r="279" s="13" customFormat="1">
      <c r="A279" s="13"/>
      <c r="B279" s="194"/>
      <c r="C279" s="13"/>
      <c r="D279" s="195" t="s">
        <v>162</v>
      </c>
      <c r="E279" s="196" t="s">
        <v>3</v>
      </c>
      <c r="F279" s="197" t="s">
        <v>960</v>
      </c>
      <c r="G279" s="13"/>
      <c r="H279" s="198">
        <v>2.7000000000000002</v>
      </c>
      <c r="I279" s="199"/>
      <c r="J279" s="13"/>
      <c r="K279" s="13"/>
      <c r="L279" s="194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6" t="s">
        <v>162</v>
      </c>
      <c r="AU279" s="196" t="s">
        <v>79</v>
      </c>
      <c r="AV279" s="13" t="s">
        <v>81</v>
      </c>
      <c r="AW279" s="13" t="s">
        <v>33</v>
      </c>
      <c r="AX279" s="13" t="s">
        <v>72</v>
      </c>
      <c r="AY279" s="196" t="s">
        <v>152</v>
      </c>
    </row>
    <row r="280" s="13" customFormat="1">
      <c r="A280" s="13"/>
      <c r="B280" s="194"/>
      <c r="C280" s="13"/>
      <c r="D280" s="195" t="s">
        <v>162</v>
      </c>
      <c r="E280" s="196" t="s">
        <v>3</v>
      </c>
      <c r="F280" s="197" t="s">
        <v>961</v>
      </c>
      <c r="G280" s="13"/>
      <c r="H280" s="198">
        <v>5.4000000000000004</v>
      </c>
      <c r="I280" s="199"/>
      <c r="J280" s="13"/>
      <c r="K280" s="13"/>
      <c r="L280" s="194"/>
      <c r="M280" s="200"/>
      <c r="N280" s="201"/>
      <c r="O280" s="201"/>
      <c r="P280" s="201"/>
      <c r="Q280" s="201"/>
      <c r="R280" s="201"/>
      <c r="S280" s="201"/>
      <c r="T280" s="20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6" t="s">
        <v>162</v>
      </c>
      <c r="AU280" s="196" t="s">
        <v>79</v>
      </c>
      <c r="AV280" s="13" t="s">
        <v>81</v>
      </c>
      <c r="AW280" s="13" t="s">
        <v>33</v>
      </c>
      <c r="AX280" s="13" t="s">
        <v>72</v>
      </c>
      <c r="AY280" s="196" t="s">
        <v>152</v>
      </c>
    </row>
    <row r="281" s="15" customFormat="1">
      <c r="A281" s="15"/>
      <c r="B281" s="210"/>
      <c r="C281" s="15"/>
      <c r="D281" s="195" t="s">
        <v>162</v>
      </c>
      <c r="E281" s="211" t="s">
        <v>3</v>
      </c>
      <c r="F281" s="212" t="s">
        <v>242</v>
      </c>
      <c r="G281" s="15"/>
      <c r="H281" s="213">
        <v>8.5640000000000001</v>
      </c>
      <c r="I281" s="214"/>
      <c r="J281" s="15"/>
      <c r="K281" s="15"/>
      <c r="L281" s="210"/>
      <c r="M281" s="215"/>
      <c r="N281" s="216"/>
      <c r="O281" s="216"/>
      <c r="P281" s="216"/>
      <c r="Q281" s="216"/>
      <c r="R281" s="216"/>
      <c r="S281" s="216"/>
      <c r="T281" s="21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11" t="s">
        <v>162</v>
      </c>
      <c r="AU281" s="211" t="s">
        <v>79</v>
      </c>
      <c r="AV281" s="15" t="s">
        <v>158</v>
      </c>
      <c r="AW281" s="15" t="s">
        <v>33</v>
      </c>
      <c r="AX281" s="15" t="s">
        <v>79</v>
      </c>
      <c r="AY281" s="211" t="s">
        <v>152</v>
      </c>
    </row>
    <row r="282" s="13" customFormat="1">
      <c r="A282" s="13"/>
      <c r="B282" s="194"/>
      <c r="C282" s="13"/>
      <c r="D282" s="195" t="s">
        <v>162</v>
      </c>
      <c r="E282" s="13"/>
      <c r="F282" s="197" t="s">
        <v>962</v>
      </c>
      <c r="G282" s="13"/>
      <c r="H282" s="198">
        <v>9.4199999999999999</v>
      </c>
      <c r="I282" s="199"/>
      <c r="J282" s="13"/>
      <c r="K282" s="13"/>
      <c r="L282" s="194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162</v>
      </c>
      <c r="AU282" s="196" t="s">
        <v>79</v>
      </c>
      <c r="AV282" s="13" t="s">
        <v>81</v>
      </c>
      <c r="AW282" s="13" t="s">
        <v>4</v>
      </c>
      <c r="AX282" s="13" t="s">
        <v>79</v>
      </c>
      <c r="AY282" s="196" t="s">
        <v>152</v>
      </c>
    </row>
    <row r="283" s="2" customFormat="1" ht="49.05" customHeight="1">
      <c r="A283" s="39"/>
      <c r="B283" s="174"/>
      <c r="C283" s="175" t="s">
        <v>467</v>
      </c>
      <c r="D283" s="175" t="s">
        <v>154</v>
      </c>
      <c r="E283" s="176" t="s">
        <v>475</v>
      </c>
      <c r="F283" s="177" t="s">
        <v>476</v>
      </c>
      <c r="G283" s="178" t="s">
        <v>157</v>
      </c>
      <c r="H283" s="179">
        <v>1564.5</v>
      </c>
      <c r="I283" s="180"/>
      <c r="J283" s="181">
        <f>ROUND(I283*H283,2)</f>
        <v>0</v>
      </c>
      <c r="K283" s="182"/>
      <c r="L283" s="40"/>
      <c r="M283" s="183" t="s">
        <v>3</v>
      </c>
      <c r="N283" s="184" t="s">
        <v>43</v>
      </c>
      <c r="O283" s="73"/>
      <c r="P283" s="185">
        <f>O283*H283</f>
        <v>0</v>
      </c>
      <c r="Q283" s="185">
        <v>0</v>
      </c>
      <c r="R283" s="185">
        <f>Q283*H283</f>
        <v>0</v>
      </c>
      <c r="S283" s="185">
        <v>0.0050000000000000001</v>
      </c>
      <c r="T283" s="186">
        <f>S283*H283</f>
        <v>7.8224999999999998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87" t="s">
        <v>279</v>
      </c>
      <c r="AT283" s="187" t="s">
        <v>154</v>
      </c>
      <c r="AU283" s="187" t="s">
        <v>79</v>
      </c>
      <c r="AY283" s="20" t="s">
        <v>152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20" t="s">
        <v>79</v>
      </c>
      <c r="BK283" s="188">
        <f>ROUND(I283*H283,2)</f>
        <v>0</v>
      </c>
      <c r="BL283" s="20" t="s">
        <v>279</v>
      </c>
      <c r="BM283" s="187" t="s">
        <v>963</v>
      </c>
    </row>
    <row r="284" s="2" customFormat="1">
      <c r="A284" s="39"/>
      <c r="B284" s="40"/>
      <c r="C284" s="39"/>
      <c r="D284" s="189" t="s">
        <v>160</v>
      </c>
      <c r="E284" s="39"/>
      <c r="F284" s="190" t="s">
        <v>478</v>
      </c>
      <c r="G284" s="39"/>
      <c r="H284" s="39"/>
      <c r="I284" s="191"/>
      <c r="J284" s="39"/>
      <c r="K284" s="39"/>
      <c r="L284" s="40"/>
      <c r="M284" s="192"/>
      <c r="N284" s="193"/>
      <c r="O284" s="73"/>
      <c r="P284" s="73"/>
      <c r="Q284" s="73"/>
      <c r="R284" s="73"/>
      <c r="S284" s="73"/>
      <c r="T284" s="74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20" t="s">
        <v>160</v>
      </c>
      <c r="AU284" s="20" t="s">
        <v>79</v>
      </c>
    </row>
    <row r="285" s="13" customFormat="1">
      <c r="A285" s="13"/>
      <c r="B285" s="194"/>
      <c r="C285" s="13"/>
      <c r="D285" s="195" t="s">
        <v>162</v>
      </c>
      <c r="E285" s="196" t="s">
        <v>3</v>
      </c>
      <c r="F285" s="197" t="s">
        <v>945</v>
      </c>
      <c r="G285" s="13"/>
      <c r="H285" s="198">
        <v>64.5</v>
      </c>
      <c r="I285" s="199"/>
      <c r="J285" s="13"/>
      <c r="K285" s="13"/>
      <c r="L285" s="194"/>
      <c r="M285" s="200"/>
      <c r="N285" s="201"/>
      <c r="O285" s="201"/>
      <c r="P285" s="201"/>
      <c r="Q285" s="201"/>
      <c r="R285" s="201"/>
      <c r="S285" s="201"/>
      <c r="T285" s="20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6" t="s">
        <v>162</v>
      </c>
      <c r="AU285" s="196" t="s">
        <v>79</v>
      </c>
      <c r="AV285" s="13" t="s">
        <v>81</v>
      </c>
      <c r="AW285" s="13" t="s">
        <v>33</v>
      </c>
      <c r="AX285" s="13" t="s">
        <v>72</v>
      </c>
      <c r="AY285" s="196" t="s">
        <v>152</v>
      </c>
    </row>
    <row r="286" s="13" customFormat="1">
      <c r="A286" s="13"/>
      <c r="B286" s="194"/>
      <c r="C286" s="13"/>
      <c r="D286" s="195" t="s">
        <v>162</v>
      </c>
      <c r="E286" s="196" t="s">
        <v>3</v>
      </c>
      <c r="F286" s="197" t="s">
        <v>964</v>
      </c>
      <c r="G286" s="13"/>
      <c r="H286" s="198">
        <v>1500</v>
      </c>
      <c r="I286" s="199"/>
      <c r="J286" s="13"/>
      <c r="K286" s="13"/>
      <c r="L286" s="194"/>
      <c r="M286" s="200"/>
      <c r="N286" s="201"/>
      <c r="O286" s="201"/>
      <c r="P286" s="201"/>
      <c r="Q286" s="201"/>
      <c r="R286" s="201"/>
      <c r="S286" s="201"/>
      <c r="T286" s="20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6" t="s">
        <v>162</v>
      </c>
      <c r="AU286" s="196" t="s">
        <v>79</v>
      </c>
      <c r="AV286" s="13" t="s">
        <v>81</v>
      </c>
      <c r="AW286" s="13" t="s">
        <v>33</v>
      </c>
      <c r="AX286" s="13" t="s">
        <v>72</v>
      </c>
      <c r="AY286" s="196" t="s">
        <v>152</v>
      </c>
    </row>
    <row r="287" s="15" customFormat="1">
      <c r="A287" s="15"/>
      <c r="B287" s="210"/>
      <c r="C287" s="15"/>
      <c r="D287" s="195" t="s">
        <v>162</v>
      </c>
      <c r="E287" s="211" t="s">
        <v>3</v>
      </c>
      <c r="F287" s="212" t="s">
        <v>242</v>
      </c>
      <c r="G287" s="15"/>
      <c r="H287" s="213">
        <v>1564.5</v>
      </c>
      <c r="I287" s="214"/>
      <c r="J287" s="15"/>
      <c r="K287" s="15"/>
      <c r="L287" s="210"/>
      <c r="M287" s="215"/>
      <c r="N287" s="216"/>
      <c r="O287" s="216"/>
      <c r="P287" s="216"/>
      <c r="Q287" s="216"/>
      <c r="R287" s="216"/>
      <c r="S287" s="216"/>
      <c r="T287" s="21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11" t="s">
        <v>162</v>
      </c>
      <c r="AU287" s="211" t="s">
        <v>79</v>
      </c>
      <c r="AV287" s="15" t="s">
        <v>158</v>
      </c>
      <c r="AW287" s="15" t="s">
        <v>33</v>
      </c>
      <c r="AX287" s="15" t="s">
        <v>79</v>
      </c>
      <c r="AY287" s="211" t="s">
        <v>152</v>
      </c>
    </row>
    <row r="288" s="2" customFormat="1" ht="37.8" customHeight="1">
      <c r="A288" s="39"/>
      <c r="B288" s="174"/>
      <c r="C288" s="175" t="s">
        <v>474</v>
      </c>
      <c r="D288" s="175" t="s">
        <v>154</v>
      </c>
      <c r="E288" s="176" t="s">
        <v>486</v>
      </c>
      <c r="F288" s="177" t="s">
        <v>487</v>
      </c>
      <c r="G288" s="178" t="s">
        <v>171</v>
      </c>
      <c r="H288" s="179">
        <v>10.661</v>
      </c>
      <c r="I288" s="180"/>
      <c r="J288" s="181">
        <f>ROUND(I288*H288,2)</f>
        <v>0</v>
      </c>
      <c r="K288" s="182"/>
      <c r="L288" s="40"/>
      <c r="M288" s="183" t="s">
        <v>3</v>
      </c>
      <c r="N288" s="184" t="s">
        <v>43</v>
      </c>
      <c r="O288" s="73"/>
      <c r="P288" s="185">
        <f>O288*H288</f>
        <v>0</v>
      </c>
      <c r="Q288" s="185">
        <v>0.023369999999999998</v>
      </c>
      <c r="R288" s="185">
        <f>Q288*H288</f>
        <v>0.24914756999999999</v>
      </c>
      <c r="S288" s="185">
        <v>0</v>
      </c>
      <c r="T288" s="18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187" t="s">
        <v>279</v>
      </c>
      <c r="AT288" s="187" t="s">
        <v>154</v>
      </c>
      <c r="AU288" s="187" t="s">
        <v>79</v>
      </c>
      <c r="AY288" s="20" t="s">
        <v>152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20" t="s">
        <v>79</v>
      </c>
      <c r="BK288" s="188">
        <f>ROUND(I288*H288,2)</f>
        <v>0</v>
      </c>
      <c r="BL288" s="20" t="s">
        <v>279</v>
      </c>
      <c r="BM288" s="187" t="s">
        <v>965</v>
      </c>
    </row>
    <row r="289" s="2" customFormat="1">
      <c r="A289" s="39"/>
      <c r="B289" s="40"/>
      <c r="C289" s="39"/>
      <c r="D289" s="189" t="s">
        <v>160</v>
      </c>
      <c r="E289" s="39"/>
      <c r="F289" s="190" t="s">
        <v>489</v>
      </c>
      <c r="G289" s="39"/>
      <c r="H289" s="39"/>
      <c r="I289" s="191"/>
      <c r="J289" s="39"/>
      <c r="K289" s="39"/>
      <c r="L289" s="40"/>
      <c r="M289" s="192"/>
      <c r="N289" s="193"/>
      <c r="O289" s="73"/>
      <c r="P289" s="73"/>
      <c r="Q289" s="73"/>
      <c r="R289" s="73"/>
      <c r="S289" s="73"/>
      <c r="T289" s="74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20" t="s">
        <v>160</v>
      </c>
      <c r="AU289" s="20" t="s">
        <v>79</v>
      </c>
    </row>
    <row r="290" s="13" customFormat="1">
      <c r="A290" s="13"/>
      <c r="B290" s="194"/>
      <c r="C290" s="13"/>
      <c r="D290" s="195" t="s">
        <v>162</v>
      </c>
      <c r="E290" s="196" t="s">
        <v>3</v>
      </c>
      <c r="F290" s="197" t="s">
        <v>966</v>
      </c>
      <c r="G290" s="13"/>
      <c r="H290" s="198">
        <v>0.67800000000000005</v>
      </c>
      <c r="I290" s="199"/>
      <c r="J290" s="13"/>
      <c r="K290" s="13"/>
      <c r="L290" s="194"/>
      <c r="M290" s="200"/>
      <c r="N290" s="201"/>
      <c r="O290" s="201"/>
      <c r="P290" s="201"/>
      <c r="Q290" s="201"/>
      <c r="R290" s="201"/>
      <c r="S290" s="201"/>
      <c r="T290" s="20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6" t="s">
        <v>162</v>
      </c>
      <c r="AU290" s="196" t="s">
        <v>79</v>
      </c>
      <c r="AV290" s="13" t="s">
        <v>81</v>
      </c>
      <c r="AW290" s="13" t="s">
        <v>33</v>
      </c>
      <c r="AX290" s="13" t="s">
        <v>72</v>
      </c>
      <c r="AY290" s="196" t="s">
        <v>152</v>
      </c>
    </row>
    <row r="291" s="13" customFormat="1">
      <c r="A291" s="13"/>
      <c r="B291" s="194"/>
      <c r="C291" s="13"/>
      <c r="D291" s="195" t="s">
        <v>162</v>
      </c>
      <c r="E291" s="196" t="s">
        <v>3</v>
      </c>
      <c r="F291" s="197" t="s">
        <v>967</v>
      </c>
      <c r="G291" s="13"/>
      <c r="H291" s="198">
        <v>0.46400000000000002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162</v>
      </c>
      <c r="AU291" s="196" t="s">
        <v>79</v>
      </c>
      <c r="AV291" s="13" t="s">
        <v>81</v>
      </c>
      <c r="AW291" s="13" t="s">
        <v>33</v>
      </c>
      <c r="AX291" s="13" t="s">
        <v>72</v>
      </c>
      <c r="AY291" s="196" t="s">
        <v>152</v>
      </c>
    </row>
    <row r="292" s="13" customFormat="1">
      <c r="A292" s="13"/>
      <c r="B292" s="194"/>
      <c r="C292" s="13"/>
      <c r="D292" s="195" t="s">
        <v>162</v>
      </c>
      <c r="E292" s="196" t="s">
        <v>3</v>
      </c>
      <c r="F292" s="197" t="s">
        <v>968</v>
      </c>
      <c r="G292" s="13"/>
      <c r="H292" s="198">
        <v>1.419</v>
      </c>
      <c r="I292" s="199"/>
      <c r="J292" s="13"/>
      <c r="K292" s="13"/>
      <c r="L292" s="194"/>
      <c r="M292" s="200"/>
      <c r="N292" s="201"/>
      <c r="O292" s="201"/>
      <c r="P292" s="201"/>
      <c r="Q292" s="201"/>
      <c r="R292" s="201"/>
      <c r="S292" s="201"/>
      <c r="T292" s="20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6" t="s">
        <v>162</v>
      </c>
      <c r="AU292" s="196" t="s">
        <v>79</v>
      </c>
      <c r="AV292" s="13" t="s">
        <v>81</v>
      </c>
      <c r="AW292" s="13" t="s">
        <v>33</v>
      </c>
      <c r="AX292" s="13" t="s">
        <v>72</v>
      </c>
      <c r="AY292" s="196" t="s">
        <v>152</v>
      </c>
    </row>
    <row r="293" s="13" customFormat="1">
      <c r="A293" s="13"/>
      <c r="B293" s="194"/>
      <c r="C293" s="13"/>
      <c r="D293" s="195" t="s">
        <v>162</v>
      </c>
      <c r="E293" s="196" t="s">
        <v>3</v>
      </c>
      <c r="F293" s="197" t="s">
        <v>960</v>
      </c>
      <c r="G293" s="13"/>
      <c r="H293" s="198">
        <v>2.7000000000000002</v>
      </c>
      <c r="I293" s="199"/>
      <c r="J293" s="13"/>
      <c r="K293" s="13"/>
      <c r="L293" s="194"/>
      <c r="M293" s="200"/>
      <c r="N293" s="201"/>
      <c r="O293" s="201"/>
      <c r="P293" s="201"/>
      <c r="Q293" s="201"/>
      <c r="R293" s="201"/>
      <c r="S293" s="201"/>
      <c r="T293" s="20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6" t="s">
        <v>162</v>
      </c>
      <c r="AU293" s="196" t="s">
        <v>79</v>
      </c>
      <c r="AV293" s="13" t="s">
        <v>81</v>
      </c>
      <c r="AW293" s="13" t="s">
        <v>33</v>
      </c>
      <c r="AX293" s="13" t="s">
        <v>72</v>
      </c>
      <c r="AY293" s="196" t="s">
        <v>152</v>
      </c>
    </row>
    <row r="294" s="13" customFormat="1">
      <c r="A294" s="13"/>
      <c r="B294" s="194"/>
      <c r="C294" s="13"/>
      <c r="D294" s="195" t="s">
        <v>162</v>
      </c>
      <c r="E294" s="196" t="s">
        <v>3</v>
      </c>
      <c r="F294" s="197" t="s">
        <v>961</v>
      </c>
      <c r="G294" s="13"/>
      <c r="H294" s="198">
        <v>5.4000000000000004</v>
      </c>
      <c r="I294" s="199"/>
      <c r="J294" s="13"/>
      <c r="K294" s="13"/>
      <c r="L294" s="194"/>
      <c r="M294" s="200"/>
      <c r="N294" s="201"/>
      <c r="O294" s="201"/>
      <c r="P294" s="201"/>
      <c r="Q294" s="201"/>
      <c r="R294" s="201"/>
      <c r="S294" s="201"/>
      <c r="T294" s="20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6" t="s">
        <v>162</v>
      </c>
      <c r="AU294" s="196" t="s">
        <v>79</v>
      </c>
      <c r="AV294" s="13" t="s">
        <v>81</v>
      </c>
      <c r="AW294" s="13" t="s">
        <v>33</v>
      </c>
      <c r="AX294" s="13" t="s">
        <v>72</v>
      </c>
      <c r="AY294" s="196" t="s">
        <v>152</v>
      </c>
    </row>
    <row r="295" s="15" customFormat="1">
      <c r="A295" s="15"/>
      <c r="B295" s="210"/>
      <c r="C295" s="15"/>
      <c r="D295" s="195" t="s">
        <v>162</v>
      </c>
      <c r="E295" s="211" t="s">
        <v>3</v>
      </c>
      <c r="F295" s="212" t="s">
        <v>242</v>
      </c>
      <c r="G295" s="15"/>
      <c r="H295" s="213">
        <v>10.661000000000001</v>
      </c>
      <c r="I295" s="214"/>
      <c r="J295" s="15"/>
      <c r="K295" s="15"/>
      <c r="L295" s="210"/>
      <c r="M295" s="215"/>
      <c r="N295" s="216"/>
      <c r="O295" s="216"/>
      <c r="P295" s="216"/>
      <c r="Q295" s="216"/>
      <c r="R295" s="216"/>
      <c r="S295" s="216"/>
      <c r="T295" s="21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11" t="s">
        <v>162</v>
      </c>
      <c r="AU295" s="211" t="s">
        <v>79</v>
      </c>
      <c r="AV295" s="15" t="s">
        <v>158</v>
      </c>
      <c r="AW295" s="15" t="s">
        <v>33</v>
      </c>
      <c r="AX295" s="15" t="s">
        <v>79</v>
      </c>
      <c r="AY295" s="211" t="s">
        <v>152</v>
      </c>
    </row>
    <row r="296" s="2" customFormat="1" ht="49.05" customHeight="1">
      <c r="A296" s="39"/>
      <c r="B296" s="174"/>
      <c r="C296" s="175" t="s">
        <v>479</v>
      </c>
      <c r="D296" s="175" t="s">
        <v>154</v>
      </c>
      <c r="E296" s="176" t="s">
        <v>495</v>
      </c>
      <c r="F296" s="177" t="s">
        <v>496</v>
      </c>
      <c r="G296" s="178" t="s">
        <v>329</v>
      </c>
      <c r="H296" s="179">
        <v>6.3150000000000004</v>
      </c>
      <c r="I296" s="180"/>
      <c r="J296" s="181">
        <f>ROUND(I296*H296,2)</f>
        <v>0</v>
      </c>
      <c r="K296" s="182"/>
      <c r="L296" s="40"/>
      <c r="M296" s="183" t="s">
        <v>3</v>
      </c>
      <c r="N296" s="184" t="s">
        <v>43</v>
      </c>
      <c r="O296" s="73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87" t="s">
        <v>279</v>
      </c>
      <c r="AT296" s="187" t="s">
        <v>154</v>
      </c>
      <c r="AU296" s="187" t="s">
        <v>79</v>
      </c>
      <c r="AY296" s="20" t="s">
        <v>152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20" t="s">
        <v>79</v>
      </c>
      <c r="BK296" s="188">
        <f>ROUND(I296*H296,2)</f>
        <v>0</v>
      </c>
      <c r="BL296" s="20" t="s">
        <v>279</v>
      </c>
      <c r="BM296" s="187" t="s">
        <v>969</v>
      </c>
    </row>
    <row r="297" s="2" customFormat="1">
      <c r="A297" s="39"/>
      <c r="B297" s="40"/>
      <c r="C297" s="39"/>
      <c r="D297" s="189" t="s">
        <v>160</v>
      </c>
      <c r="E297" s="39"/>
      <c r="F297" s="190" t="s">
        <v>498</v>
      </c>
      <c r="G297" s="39"/>
      <c r="H297" s="39"/>
      <c r="I297" s="191"/>
      <c r="J297" s="39"/>
      <c r="K297" s="39"/>
      <c r="L297" s="40"/>
      <c r="M297" s="192"/>
      <c r="N297" s="193"/>
      <c r="O297" s="73"/>
      <c r="P297" s="73"/>
      <c r="Q297" s="73"/>
      <c r="R297" s="73"/>
      <c r="S297" s="73"/>
      <c r="T297" s="7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20" t="s">
        <v>160</v>
      </c>
      <c r="AU297" s="20" t="s">
        <v>79</v>
      </c>
    </row>
    <row r="298" s="12" customFormat="1" ht="25.92" customHeight="1">
      <c r="A298" s="12"/>
      <c r="B298" s="161"/>
      <c r="C298" s="12"/>
      <c r="D298" s="162" t="s">
        <v>71</v>
      </c>
      <c r="E298" s="163" t="s">
        <v>499</v>
      </c>
      <c r="F298" s="163" t="s">
        <v>500</v>
      </c>
      <c r="G298" s="12"/>
      <c r="H298" s="12"/>
      <c r="I298" s="164"/>
      <c r="J298" s="165">
        <f>BK298</f>
        <v>0</v>
      </c>
      <c r="K298" s="12"/>
      <c r="L298" s="161"/>
      <c r="M298" s="166"/>
      <c r="N298" s="167"/>
      <c r="O298" s="167"/>
      <c r="P298" s="168">
        <f>SUM(P299:P364)</f>
        <v>0</v>
      </c>
      <c r="Q298" s="167"/>
      <c r="R298" s="168">
        <f>SUM(R299:R364)</f>
        <v>5.2489154000000005</v>
      </c>
      <c r="S298" s="167"/>
      <c r="T298" s="169">
        <f>SUM(T299:T364)</f>
        <v>5.3596460000000006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62" t="s">
        <v>81</v>
      </c>
      <c r="AT298" s="170" t="s">
        <v>71</v>
      </c>
      <c r="AU298" s="170" t="s">
        <v>72</v>
      </c>
      <c r="AY298" s="162" t="s">
        <v>152</v>
      </c>
      <c r="BK298" s="171">
        <f>SUM(BK299:BK364)</f>
        <v>0</v>
      </c>
    </row>
    <row r="299" s="2" customFormat="1" ht="24.15" customHeight="1">
      <c r="A299" s="39"/>
      <c r="B299" s="174"/>
      <c r="C299" s="175" t="s">
        <v>485</v>
      </c>
      <c r="D299" s="175" t="s">
        <v>154</v>
      </c>
      <c r="E299" s="176" t="s">
        <v>502</v>
      </c>
      <c r="F299" s="177" t="s">
        <v>503</v>
      </c>
      <c r="G299" s="178" t="s">
        <v>157</v>
      </c>
      <c r="H299" s="179">
        <v>304</v>
      </c>
      <c r="I299" s="180"/>
      <c r="J299" s="181">
        <f>ROUND(I299*H299,2)</f>
        <v>0</v>
      </c>
      <c r="K299" s="182"/>
      <c r="L299" s="40"/>
      <c r="M299" s="183" t="s">
        <v>3</v>
      </c>
      <c r="N299" s="184" t="s">
        <v>43</v>
      </c>
      <c r="O299" s="73"/>
      <c r="P299" s="185">
        <f>O299*H299</f>
        <v>0</v>
      </c>
      <c r="Q299" s="185">
        <v>0</v>
      </c>
      <c r="R299" s="185">
        <f>Q299*H299</f>
        <v>0</v>
      </c>
      <c r="S299" s="185">
        <v>0.00594</v>
      </c>
      <c r="T299" s="186">
        <f>S299*H299</f>
        <v>1.80576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187" t="s">
        <v>279</v>
      </c>
      <c r="AT299" s="187" t="s">
        <v>154</v>
      </c>
      <c r="AU299" s="187" t="s">
        <v>79</v>
      </c>
      <c r="AY299" s="20" t="s">
        <v>152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20" t="s">
        <v>79</v>
      </c>
      <c r="BK299" s="188">
        <f>ROUND(I299*H299,2)</f>
        <v>0</v>
      </c>
      <c r="BL299" s="20" t="s">
        <v>279</v>
      </c>
      <c r="BM299" s="187" t="s">
        <v>970</v>
      </c>
    </row>
    <row r="300" s="2" customFormat="1">
      <c r="A300" s="39"/>
      <c r="B300" s="40"/>
      <c r="C300" s="39"/>
      <c r="D300" s="189" t="s">
        <v>160</v>
      </c>
      <c r="E300" s="39"/>
      <c r="F300" s="190" t="s">
        <v>505</v>
      </c>
      <c r="G300" s="39"/>
      <c r="H300" s="39"/>
      <c r="I300" s="191"/>
      <c r="J300" s="39"/>
      <c r="K300" s="39"/>
      <c r="L300" s="40"/>
      <c r="M300" s="192"/>
      <c r="N300" s="193"/>
      <c r="O300" s="73"/>
      <c r="P300" s="73"/>
      <c r="Q300" s="73"/>
      <c r="R300" s="73"/>
      <c r="S300" s="73"/>
      <c r="T300" s="74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20" t="s">
        <v>160</v>
      </c>
      <c r="AU300" s="20" t="s">
        <v>79</v>
      </c>
    </row>
    <row r="301" s="13" customFormat="1">
      <c r="A301" s="13"/>
      <c r="B301" s="194"/>
      <c r="C301" s="13"/>
      <c r="D301" s="195" t="s">
        <v>162</v>
      </c>
      <c r="E301" s="196" t="s">
        <v>3</v>
      </c>
      <c r="F301" s="197" t="s">
        <v>971</v>
      </c>
      <c r="G301" s="13"/>
      <c r="H301" s="198">
        <v>175</v>
      </c>
      <c r="I301" s="199"/>
      <c r="J301" s="13"/>
      <c r="K301" s="13"/>
      <c r="L301" s="194"/>
      <c r="M301" s="200"/>
      <c r="N301" s="201"/>
      <c r="O301" s="201"/>
      <c r="P301" s="201"/>
      <c r="Q301" s="201"/>
      <c r="R301" s="201"/>
      <c r="S301" s="201"/>
      <c r="T301" s="20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6" t="s">
        <v>162</v>
      </c>
      <c r="AU301" s="196" t="s">
        <v>79</v>
      </c>
      <c r="AV301" s="13" t="s">
        <v>81</v>
      </c>
      <c r="AW301" s="13" t="s">
        <v>33</v>
      </c>
      <c r="AX301" s="13" t="s">
        <v>72</v>
      </c>
      <c r="AY301" s="196" t="s">
        <v>152</v>
      </c>
    </row>
    <row r="302" s="13" customFormat="1">
      <c r="A302" s="13"/>
      <c r="B302" s="194"/>
      <c r="C302" s="13"/>
      <c r="D302" s="195" t="s">
        <v>162</v>
      </c>
      <c r="E302" s="196" t="s">
        <v>3</v>
      </c>
      <c r="F302" s="197" t="s">
        <v>972</v>
      </c>
      <c r="G302" s="13"/>
      <c r="H302" s="198">
        <v>129</v>
      </c>
      <c r="I302" s="199"/>
      <c r="J302" s="13"/>
      <c r="K302" s="13"/>
      <c r="L302" s="194"/>
      <c r="M302" s="200"/>
      <c r="N302" s="201"/>
      <c r="O302" s="201"/>
      <c r="P302" s="201"/>
      <c r="Q302" s="201"/>
      <c r="R302" s="201"/>
      <c r="S302" s="201"/>
      <c r="T302" s="20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6" t="s">
        <v>162</v>
      </c>
      <c r="AU302" s="196" t="s">
        <v>79</v>
      </c>
      <c r="AV302" s="13" t="s">
        <v>81</v>
      </c>
      <c r="AW302" s="13" t="s">
        <v>33</v>
      </c>
      <c r="AX302" s="13" t="s">
        <v>72</v>
      </c>
      <c r="AY302" s="196" t="s">
        <v>152</v>
      </c>
    </row>
    <row r="303" s="15" customFormat="1">
      <c r="A303" s="15"/>
      <c r="B303" s="210"/>
      <c r="C303" s="15"/>
      <c r="D303" s="195" t="s">
        <v>162</v>
      </c>
      <c r="E303" s="211" t="s">
        <v>3</v>
      </c>
      <c r="F303" s="212" t="s">
        <v>242</v>
      </c>
      <c r="G303" s="15"/>
      <c r="H303" s="213">
        <v>304</v>
      </c>
      <c r="I303" s="214"/>
      <c r="J303" s="15"/>
      <c r="K303" s="15"/>
      <c r="L303" s="210"/>
      <c r="M303" s="215"/>
      <c r="N303" s="216"/>
      <c r="O303" s="216"/>
      <c r="P303" s="216"/>
      <c r="Q303" s="216"/>
      <c r="R303" s="216"/>
      <c r="S303" s="216"/>
      <c r="T303" s="21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11" t="s">
        <v>162</v>
      </c>
      <c r="AU303" s="211" t="s">
        <v>79</v>
      </c>
      <c r="AV303" s="15" t="s">
        <v>158</v>
      </c>
      <c r="AW303" s="15" t="s">
        <v>33</v>
      </c>
      <c r="AX303" s="15" t="s">
        <v>79</v>
      </c>
      <c r="AY303" s="211" t="s">
        <v>152</v>
      </c>
    </row>
    <row r="304" s="2" customFormat="1" ht="24.15" customHeight="1">
      <c r="A304" s="39"/>
      <c r="B304" s="174"/>
      <c r="C304" s="175" t="s">
        <v>494</v>
      </c>
      <c r="D304" s="175" t="s">
        <v>154</v>
      </c>
      <c r="E304" s="176" t="s">
        <v>509</v>
      </c>
      <c r="F304" s="177" t="s">
        <v>510</v>
      </c>
      <c r="G304" s="178" t="s">
        <v>247</v>
      </c>
      <c r="H304" s="179">
        <v>8</v>
      </c>
      <c r="I304" s="180"/>
      <c r="J304" s="181">
        <f>ROUND(I304*H304,2)</f>
        <v>0</v>
      </c>
      <c r="K304" s="182"/>
      <c r="L304" s="40"/>
      <c r="M304" s="183" t="s">
        <v>3</v>
      </c>
      <c r="N304" s="184" t="s">
        <v>43</v>
      </c>
      <c r="O304" s="73"/>
      <c r="P304" s="185">
        <f>O304*H304</f>
        <v>0</v>
      </c>
      <c r="Q304" s="185">
        <v>0</v>
      </c>
      <c r="R304" s="185">
        <f>Q304*H304</f>
        <v>0</v>
      </c>
      <c r="S304" s="185">
        <v>0.00348</v>
      </c>
      <c r="T304" s="186">
        <f>S304*H304</f>
        <v>0.02784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87" t="s">
        <v>279</v>
      </c>
      <c r="AT304" s="187" t="s">
        <v>154</v>
      </c>
      <c r="AU304" s="187" t="s">
        <v>79</v>
      </c>
      <c r="AY304" s="20" t="s">
        <v>152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20" t="s">
        <v>79</v>
      </c>
      <c r="BK304" s="188">
        <f>ROUND(I304*H304,2)</f>
        <v>0</v>
      </c>
      <c r="BL304" s="20" t="s">
        <v>279</v>
      </c>
      <c r="BM304" s="187" t="s">
        <v>973</v>
      </c>
    </row>
    <row r="305" s="2" customFormat="1">
      <c r="A305" s="39"/>
      <c r="B305" s="40"/>
      <c r="C305" s="39"/>
      <c r="D305" s="189" t="s">
        <v>160</v>
      </c>
      <c r="E305" s="39"/>
      <c r="F305" s="190" t="s">
        <v>512</v>
      </c>
      <c r="G305" s="39"/>
      <c r="H305" s="39"/>
      <c r="I305" s="191"/>
      <c r="J305" s="39"/>
      <c r="K305" s="39"/>
      <c r="L305" s="40"/>
      <c r="M305" s="192"/>
      <c r="N305" s="193"/>
      <c r="O305" s="73"/>
      <c r="P305" s="73"/>
      <c r="Q305" s="73"/>
      <c r="R305" s="73"/>
      <c r="S305" s="73"/>
      <c r="T305" s="74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20" t="s">
        <v>160</v>
      </c>
      <c r="AU305" s="20" t="s">
        <v>79</v>
      </c>
    </row>
    <row r="306" s="2" customFormat="1" ht="24.15" customHeight="1">
      <c r="A306" s="39"/>
      <c r="B306" s="174"/>
      <c r="C306" s="175" t="s">
        <v>501</v>
      </c>
      <c r="D306" s="175" t="s">
        <v>154</v>
      </c>
      <c r="E306" s="176" t="s">
        <v>514</v>
      </c>
      <c r="F306" s="177" t="s">
        <v>515</v>
      </c>
      <c r="G306" s="178" t="s">
        <v>247</v>
      </c>
      <c r="H306" s="179">
        <v>173</v>
      </c>
      <c r="I306" s="180"/>
      <c r="J306" s="181">
        <f>ROUND(I306*H306,2)</f>
        <v>0</v>
      </c>
      <c r="K306" s="182"/>
      <c r="L306" s="40"/>
      <c r="M306" s="183" t="s">
        <v>3</v>
      </c>
      <c r="N306" s="184" t="s">
        <v>43</v>
      </c>
      <c r="O306" s="73"/>
      <c r="P306" s="185">
        <f>O306*H306</f>
        <v>0</v>
      </c>
      <c r="Q306" s="185">
        <v>0</v>
      </c>
      <c r="R306" s="185">
        <f>Q306*H306</f>
        <v>0</v>
      </c>
      <c r="S306" s="185">
        <v>0.00191</v>
      </c>
      <c r="T306" s="186">
        <f>S306*H306</f>
        <v>0.33043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187" t="s">
        <v>279</v>
      </c>
      <c r="AT306" s="187" t="s">
        <v>154</v>
      </c>
      <c r="AU306" s="187" t="s">
        <v>79</v>
      </c>
      <c r="AY306" s="20" t="s">
        <v>152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20" t="s">
        <v>79</v>
      </c>
      <c r="BK306" s="188">
        <f>ROUND(I306*H306,2)</f>
        <v>0</v>
      </c>
      <c r="BL306" s="20" t="s">
        <v>279</v>
      </c>
      <c r="BM306" s="187" t="s">
        <v>974</v>
      </c>
    </row>
    <row r="307" s="2" customFormat="1">
      <c r="A307" s="39"/>
      <c r="B307" s="40"/>
      <c r="C307" s="39"/>
      <c r="D307" s="189" t="s">
        <v>160</v>
      </c>
      <c r="E307" s="39"/>
      <c r="F307" s="190" t="s">
        <v>517</v>
      </c>
      <c r="G307" s="39"/>
      <c r="H307" s="39"/>
      <c r="I307" s="191"/>
      <c r="J307" s="39"/>
      <c r="K307" s="39"/>
      <c r="L307" s="40"/>
      <c r="M307" s="192"/>
      <c r="N307" s="193"/>
      <c r="O307" s="73"/>
      <c r="P307" s="73"/>
      <c r="Q307" s="73"/>
      <c r="R307" s="73"/>
      <c r="S307" s="73"/>
      <c r="T307" s="7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20" t="s">
        <v>160</v>
      </c>
      <c r="AU307" s="20" t="s">
        <v>79</v>
      </c>
    </row>
    <row r="308" s="13" customFormat="1">
      <c r="A308" s="13"/>
      <c r="B308" s="194"/>
      <c r="C308" s="13"/>
      <c r="D308" s="195" t="s">
        <v>162</v>
      </c>
      <c r="E308" s="196" t="s">
        <v>3</v>
      </c>
      <c r="F308" s="197" t="s">
        <v>975</v>
      </c>
      <c r="G308" s="13"/>
      <c r="H308" s="198">
        <v>173</v>
      </c>
      <c r="I308" s="199"/>
      <c r="J308" s="13"/>
      <c r="K308" s="13"/>
      <c r="L308" s="194"/>
      <c r="M308" s="200"/>
      <c r="N308" s="201"/>
      <c r="O308" s="201"/>
      <c r="P308" s="201"/>
      <c r="Q308" s="201"/>
      <c r="R308" s="201"/>
      <c r="S308" s="201"/>
      <c r="T308" s="20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6" t="s">
        <v>162</v>
      </c>
      <c r="AU308" s="196" t="s">
        <v>79</v>
      </c>
      <c r="AV308" s="13" t="s">
        <v>81</v>
      </c>
      <c r="AW308" s="13" t="s">
        <v>33</v>
      </c>
      <c r="AX308" s="13" t="s">
        <v>79</v>
      </c>
      <c r="AY308" s="196" t="s">
        <v>152</v>
      </c>
    </row>
    <row r="309" s="2" customFormat="1" ht="24.15" customHeight="1">
      <c r="A309" s="39"/>
      <c r="B309" s="174"/>
      <c r="C309" s="175" t="s">
        <v>508</v>
      </c>
      <c r="D309" s="175" t="s">
        <v>154</v>
      </c>
      <c r="E309" s="176" t="s">
        <v>519</v>
      </c>
      <c r="F309" s="177" t="s">
        <v>520</v>
      </c>
      <c r="G309" s="178" t="s">
        <v>247</v>
      </c>
      <c r="H309" s="179">
        <v>143</v>
      </c>
      <c r="I309" s="180"/>
      <c r="J309" s="181">
        <f>ROUND(I309*H309,2)</f>
        <v>0</v>
      </c>
      <c r="K309" s="182"/>
      <c r="L309" s="40"/>
      <c r="M309" s="183" t="s">
        <v>3</v>
      </c>
      <c r="N309" s="184" t="s">
        <v>43</v>
      </c>
      <c r="O309" s="73"/>
      <c r="P309" s="185">
        <f>O309*H309</f>
        <v>0</v>
      </c>
      <c r="Q309" s="185">
        <v>0</v>
      </c>
      <c r="R309" s="185">
        <f>Q309*H309</f>
        <v>0</v>
      </c>
      <c r="S309" s="185">
        <v>0.0022300000000000002</v>
      </c>
      <c r="T309" s="186">
        <f>S309*H309</f>
        <v>0.31889000000000001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87" t="s">
        <v>279</v>
      </c>
      <c r="AT309" s="187" t="s">
        <v>154</v>
      </c>
      <c r="AU309" s="187" t="s">
        <v>79</v>
      </c>
      <c r="AY309" s="20" t="s">
        <v>152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20" t="s">
        <v>79</v>
      </c>
      <c r="BK309" s="188">
        <f>ROUND(I309*H309,2)</f>
        <v>0</v>
      </c>
      <c r="BL309" s="20" t="s">
        <v>279</v>
      </c>
      <c r="BM309" s="187" t="s">
        <v>976</v>
      </c>
    </row>
    <row r="310" s="2" customFormat="1">
      <c r="A310" s="39"/>
      <c r="B310" s="40"/>
      <c r="C310" s="39"/>
      <c r="D310" s="189" t="s">
        <v>160</v>
      </c>
      <c r="E310" s="39"/>
      <c r="F310" s="190" t="s">
        <v>522</v>
      </c>
      <c r="G310" s="39"/>
      <c r="H310" s="39"/>
      <c r="I310" s="191"/>
      <c r="J310" s="39"/>
      <c r="K310" s="39"/>
      <c r="L310" s="40"/>
      <c r="M310" s="192"/>
      <c r="N310" s="19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160</v>
      </c>
      <c r="AU310" s="20" t="s">
        <v>79</v>
      </c>
    </row>
    <row r="311" s="2" customFormat="1" ht="21.75" customHeight="1">
      <c r="A311" s="39"/>
      <c r="B311" s="174"/>
      <c r="C311" s="175" t="s">
        <v>513</v>
      </c>
      <c r="D311" s="175" t="s">
        <v>154</v>
      </c>
      <c r="E311" s="176" t="s">
        <v>524</v>
      </c>
      <c r="F311" s="177" t="s">
        <v>525</v>
      </c>
      <c r="G311" s="178" t="s">
        <v>247</v>
      </c>
      <c r="H311" s="179">
        <v>35.700000000000003</v>
      </c>
      <c r="I311" s="180"/>
      <c r="J311" s="181">
        <f>ROUND(I311*H311,2)</f>
        <v>0</v>
      </c>
      <c r="K311" s="182"/>
      <c r="L311" s="40"/>
      <c r="M311" s="183" t="s">
        <v>3</v>
      </c>
      <c r="N311" s="184" t="s">
        <v>43</v>
      </c>
      <c r="O311" s="73"/>
      <c r="P311" s="185">
        <f>O311*H311</f>
        <v>0</v>
      </c>
      <c r="Q311" s="185">
        <v>0</v>
      </c>
      <c r="R311" s="185">
        <f>Q311*H311</f>
        <v>0</v>
      </c>
      <c r="S311" s="185">
        <v>0.00175</v>
      </c>
      <c r="T311" s="186">
        <f>S311*H311</f>
        <v>0.06247500000000001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87" t="s">
        <v>279</v>
      </c>
      <c r="AT311" s="187" t="s">
        <v>154</v>
      </c>
      <c r="AU311" s="187" t="s">
        <v>79</v>
      </c>
      <c r="AY311" s="20" t="s">
        <v>152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20" t="s">
        <v>79</v>
      </c>
      <c r="BK311" s="188">
        <f>ROUND(I311*H311,2)</f>
        <v>0</v>
      </c>
      <c r="BL311" s="20" t="s">
        <v>279</v>
      </c>
      <c r="BM311" s="187" t="s">
        <v>977</v>
      </c>
    </row>
    <row r="312" s="2" customFormat="1">
      <c r="A312" s="39"/>
      <c r="B312" s="40"/>
      <c r="C312" s="39"/>
      <c r="D312" s="189" t="s">
        <v>160</v>
      </c>
      <c r="E312" s="39"/>
      <c r="F312" s="190" t="s">
        <v>527</v>
      </c>
      <c r="G312" s="39"/>
      <c r="H312" s="39"/>
      <c r="I312" s="191"/>
      <c r="J312" s="39"/>
      <c r="K312" s="39"/>
      <c r="L312" s="40"/>
      <c r="M312" s="192"/>
      <c r="N312" s="193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160</v>
      </c>
      <c r="AU312" s="20" t="s">
        <v>79</v>
      </c>
    </row>
    <row r="313" s="13" customFormat="1">
      <c r="A313" s="13"/>
      <c r="B313" s="194"/>
      <c r="C313" s="13"/>
      <c r="D313" s="195" t="s">
        <v>162</v>
      </c>
      <c r="E313" s="196" t="s">
        <v>3</v>
      </c>
      <c r="F313" s="197" t="s">
        <v>978</v>
      </c>
      <c r="G313" s="13"/>
      <c r="H313" s="198">
        <v>35.700000000000003</v>
      </c>
      <c r="I313" s="199"/>
      <c r="J313" s="13"/>
      <c r="K313" s="13"/>
      <c r="L313" s="194"/>
      <c r="M313" s="200"/>
      <c r="N313" s="201"/>
      <c r="O313" s="201"/>
      <c r="P313" s="201"/>
      <c r="Q313" s="201"/>
      <c r="R313" s="201"/>
      <c r="S313" s="201"/>
      <c r="T313" s="20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6" t="s">
        <v>162</v>
      </c>
      <c r="AU313" s="196" t="s">
        <v>79</v>
      </c>
      <c r="AV313" s="13" t="s">
        <v>81</v>
      </c>
      <c r="AW313" s="13" t="s">
        <v>33</v>
      </c>
      <c r="AX313" s="13" t="s">
        <v>79</v>
      </c>
      <c r="AY313" s="196" t="s">
        <v>152</v>
      </c>
    </row>
    <row r="314" s="2" customFormat="1" ht="24.15" customHeight="1">
      <c r="A314" s="39"/>
      <c r="B314" s="174"/>
      <c r="C314" s="175" t="s">
        <v>518</v>
      </c>
      <c r="D314" s="175" t="s">
        <v>154</v>
      </c>
      <c r="E314" s="176" t="s">
        <v>529</v>
      </c>
      <c r="F314" s="177" t="s">
        <v>530</v>
      </c>
      <c r="G314" s="178" t="s">
        <v>247</v>
      </c>
      <c r="H314" s="179">
        <v>5.3700000000000001</v>
      </c>
      <c r="I314" s="180"/>
      <c r="J314" s="181">
        <f>ROUND(I314*H314,2)</f>
        <v>0</v>
      </c>
      <c r="K314" s="182"/>
      <c r="L314" s="40"/>
      <c r="M314" s="183" t="s">
        <v>3</v>
      </c>
      <c r="N314" s="184" t="s">
        <v>43</v>
      </c>
      <c r="O314" s="73"/>
      <c r="P314" s="185">
        <f>O314*H314</f>
        <v>0</v>
      </c>
      <c r="Q314" s="185">
        <v>0</v>
      </c>
      <c r="R314" s="185">
        <f>Q314*H314</f>
        <v>0</v>
      </c>
      <c r="S314" s="185">
        <v>0.0025999999999999999</v>
      </c>
      <c r="T314" s="186">
        <f>S314*H314</f>
        <v>0.013962000000000001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87" t="s">
        <v>279</v>
      </c>
      <c r="AT314" s="187" t="s">
        <v>154</v>
      </c>
      <c r="AU314" s="187" t="s">
        <v>79</v>
      </c>
      <c r="AY314" s="20" t="s">
        <v>152</v>
      </c>
      <c r="BE314" s="188">
        <f>IF(N314="základní",J314,0)</f>
        <v>0</v>
      </c>
      <c r="BF314" s="188">
        <f>IF(N314="snížená",J314,0)</f>
        <v>0</v>
      </c>
      <c r="BG314" s="188">
        <f>IF(N314="zákl. přenesená",J314,0)</f>
        <v>0</v>
      </c>
      <c r="BH314" s="188">
        <f>IF(N314="sníž. přenesená",J314,0)</f>
        <v>0</v>
      </c>
      <c r="BI314" s="188">
        <f>IF(N314="nulová",J314,0)</f>
        <v>0</v>
      </c>
      <c r="BJ314" s="20" t="s">
        <v>79</v>
      </c>
      <c r="BK314" s="188">
        <f>ROUND(I314*H314,2)</f>
        <v>0</v>
      </c>
      <c r="BL314" s="20" t="s">
        <v>279</v>
      </c>
      <c r="BM314" s="187" t="s">
        <v>979</v>
      </c>
    </row>
    <row r="315" s="2" customFormat="1">
      <c r="A315" s="39"/>
      <c r="B315" s="40"/>
      <c r="C315" s="39"/>
      <c r="D315" s="189" t="s">
        <v>160</v>
      </c>
      <c r="E315" s="39"/>
      <c r="F315" s="190" t="s">
        <v>532</v>
      </c>
      <c r="G315" s="39"/>
      <c r="H315" s="39"/>
      <c r="I315" s="191"/>
      <c r="J315" s="39"/>
      <c r="K315" s="39"/>
      <c r="L315" s="40"/>
      <c r="M315" s="192"/>
      <c r="N315" s="19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160</v>
      </c>
      <c r="AU315" s="20" t="s">
        <v>79</v>
      </c>
    </row>
    <row r="316" s="2" customFormat="1" ht="24.15" customHeight="1">
      <c r="A316" s="39"/>
      <c r="B316" s="174"/>
      <c r="C316" s="175" t="s">
        <v>523</v>
      </c>
      <c r="D316" s="175" t="s">
        <v>154</v>
      </c>
      <c r="E316" s="176" t="s">
        <v>534</v>
      </c>
      <c r="F316" s="177" t="s">
        <v>535</v>
      </c>
      <c r="G316" s="178" t="s">
        <v>247</v>
      </c>
      <c r="H316" s="179">
        <v>173</v>
      </c>
      <c r="I316" s="180"/>
      <c r="J316" s="181">
        <f>ROUND(I316*H316,2)</f>
        <v>0</v>
      </c>
      <c r="K316" s="182"/>
      <c r="L316" s="40"/>
      <c r="M316" s="183" t="s">
        <v>3</v>
      </c>
      <c r="N316" s="184" t="s">
        <v>43</v>
      </c>
      <c r="O316" s="73"/>
      <c r="P316" s="185">
        <f>O316*H316</f>
        <v>0</v>
      </c>
      <c r="Q316" s="185">
        <v>0</v>
      </c>
      <c r="R316" s="185">
        <f>Q316*H316</f>
        <v>0</v>
      </c>
      <c r="S316" s="185">
        <v>0.01069</v>
      </c>
      <c r="T316" s="186">
        <f>S316*H316</f>
        <v>1.84937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187" t="s">
        <v>279</v>
      </c>
      <c r="AT316" s="187" t="s">
        <v>154</v>
      </c>
      <c r="AU316" s="187" t="s">
        <v>79</v>
      </c>
      <c r="AY316" s="20" t="s">
        <v>152</v>
      </c>
      <c r="BE316" s="188">
        <f>IF(N316="základní",J316,0)</f>
        <v>0</v>
      </c>
      <c r="BF316" s="188">
        <f>IF(N316="snížená",J316,0)</f>
        <v>0</v>
      </c>
      <c r="BG316" s="188">
        <f>IF(N316="zákl. přenesená",J316,0)</f>
        <v>0</v>
      </c>
      <c r="BH316" s="188">
        <f>IF(N316="sníž. přenesená",J316,0)</f>
        <v>0</v>
      </c>
      <c r="BI316" s="188">
        <f>IF(N316="nulová",J316,0)</f>
        <v>0</v>
      </c>
      <c r="BJ316" s="20" t="s">
        <v>79</v>
      </c>
      <c r="BK316" s="188">
        <f>ROUND(I316*H316,2)</f>
        <v>0</v>
      </c>
      <c r="BL316" s="20" t="s">
        <v>279</v>
      </c>
      <c r="BM316" s="187" t="s">
        <v>980</v>
      </c>
    </row>
    <row r="317" s="2" customFormat="1">
      <c r="A317" s="39"/>
      <c r="B317" s="40"/>
      <c r="C317" s="39"/>
      <c r="D317" s="189" t="s">
        <v>160</v>
      </c>
      <c r="E317" s="39"/>
      <c r="F317" s="190" t="s">
        <v>537</v>
      </c>
      <c r="G317" s="39"/>
      <c r="H317" s="39"/>
      <c r="I317" s="191"/>
      <c r="J317" s="39"/>
      <c r="K317" s="39"/>
      <c r="L317" s="40"/>
      <c r="M317" s="192"/>
      <c r="N317" s="193"/>
      <c r="O317" s="73"/>
      <c r="P317" s="73"/>
      <c r="Q317" s="73"/>
      <c r="R317" s="73"/>
      <c r="S317" s="73"/>
      <c r="T317" s="74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20" t="s">
        <v>160</v>
      </c>
      <c r="AU317" s="20" t="s">
        <v>79</v>
      </c>
    </row>
    <row r="318" s="13" customFormat="1">
      <c r="A318" s="13"/>
      <c r="B318" s="194"/>
      <c r="C318" s="13"/>
      <c r="D318" s="195" t="s">
        <v>162</v>
      </c>
      <c r="E318" s="196" t="s">
        <v>3</v>
      </c>
      <c r="F318" s="197" t="s">
        <v>981</v>
      </c>
      <c r="G318" s="13"/>
      <c r="H318" s="198">
        <v>173</v>
      </c>
      <c r="I318" s="199"/>
      <c r="J318" s="13"/>
      <c r="K318" s="13"/>
      <c r="L318" s="194"/>
      <c r="M318" s="200"/>
      <c r="N318" s="201"/>
      <c r="O318" s="201"/>
      <c r="P318" s="201"/>
      <c r="Q318" s="201"/>
      <c r="R318" s="201"/>
      <c r="S318" s="201"/>
      <c r="T318" s="20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6" t="s">
        <v>162</v>
      </c>
      <c r="AU318" s="196" t="s">
        <v>79</v>
      </c>
      <c r="AV318" s="13" t="s">
        <v>81</v>
      </c>
      <c r="AW318" s="13" t="s">
        <v>33</v>
      </c>
      <c r="AX318" s="13" t="s">
        <v>79</v>
      </c>
      <c r="AY318" s="196" t="s">
        <v>152</v>
      </c>
    </row>
    <row r="319" s="2" customFormat="1" ht="16.5" customHeight="1">
      <c r="A319" s="39"/>
      <c r="B319" s="174"/>
      <c r="C319" s="175" t="s">
        <v>528</v>
      </c>
      <c r="D319" s="175" t="s">
        <v>154</v>
      </c>
      <c r="E319" s="176" t="s">
        <v>544</v>
      </c>
      <c r="F319" s="177" t="s">
        <v>545</v>
      </c>
      <c r="G319" s="178" t="s">
        <v>247</v>
      </c>
      <c r="H319" s="179">
        <v>241.34999999999999</v>
      </c>
      <c r="I319" s="180"/>
      <c r="J319" s="181">
        <f>ROUND(I319*H319,2)</f>
        <v>0</v>
      </c>
      <c r="K319" s="182"/>
      <c r="L319" s="40"/>
      <c r="M319" s="183" t="s">
        <v>3</v>
      </c>
      <c r="N319" s="184" t="s">
        <v>43</v>
      </c>
      <c r="O319" s="73"/>
      <c r="P319" s="185">
        <f>O319*H319</f>
        <v>0</v>
      </c>
      <c r="Q319" s="185">
        <v>0</v>
      </c>
      <c r="R319" s="185">
        <f>Q319*H319</f>
        <v>0</v>
      </c>
      <c r="S319" s="185">
        <v>0.0039399999999999999</v>
      </c>
      <c r="T319" s="186">
        <f>S319*H319</f>
        <v>0.95091899999999996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87" t="s">
        <v>279</v>
      </c>
      <c r="AT319" s="187" t="s">
        <v>154</v>
      </c>
      <c r="AU319" s="187" t="s">
        <v>79</v>
      </c>
      <c r="AY319" s="20" t="s">
        <v>152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20" t="s">
        <v>79</v>
      </c>
      <c r="BK319" s="188">
        <f>ROUND(I319*H319,2)</f>
        <v>0</v>
      </c>
      <c r="BL319" s="20" t="s">
        <v>279</v>
      </c>
      <c r="BM319" s="187" t="s">
        <v>982</v>
      </c>
    </row>
    <row r="320" s="2" customFormat="1">
      <c r="A320" s="39"/>
      <c r="B320" s="40"/>
      <c r="C320" s="39"/>
      <c r="D320" s="189" t="s">
        <v>160</v>
      </c>
      <c r="E320" s="39"/>
      <c r="F320" s="190" t="s">
        <v>547</v>
      </c>
      <c r="G320" s="39"/>
      <c r="H320" s="39"/>
      <c r="I320" s="191"/>
      <c r="J320" s="39"/>
      <c r="K320" s="39"/>
      <c r="L320" s="40"/>
      <c r="M320" s="192"/>
      <c r="N320" s="193"/>
      <c r="O320" s="73"/>
      <c r="P320" s="73"/>
      <c r="Q320" s="73"/>
      <c r="R320" s="73"/>
      <c r="S320" s="73"/>
      <c r="T320" s="7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20" t="s">
        <v>160</v>
      </c>
      <c r="AU320" s="20" t="s">
        <v>79</v>
      </c>
    </row>
    <row r="321" s="13" customFormat="1">
      <c r="A321" s="13"/>
      <c r="B321" s="194"/>
      <c r="C321" s="13"/>
      <c r="D321" s="195" t="s">
        <v>162</v>
      </c>
      <c r="E321" s="196" t="s">
        <v>3</v>
      </c>
      <c r="F321" s="197" t="s">
        <v>983</v>
      </c>
      <c r="G321" s="13"/>
      <c r="H321" s="198">
        <v>241.34999999999999</v>
      </c>
      <c r="I321" s="199"/>
      <c r="J321" s="13"/>
      <c r="K321" s="13"/>
      <c r="L321" s="194"/>
      <c r="M321" s="200"/>
      <c r="N321" s="201"/>
      <c r="O321" s="201"/>
      <c r="P321" s="201"/>
      <c r="Q321" s="201"/>
      <c r="R321" s="201"/>
      <c r="S321" s="201"/>
      <c r="T321" s="20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6" t="s">
        <v>162</v>
      </c>
      <c r="AU321" s="196" t="s">
        <v>79</v>
      </c>
      <c r="AV321" s="13" t="s">
        <v>81</v>
      </c>
      <c r="AW321" s="13" t="s">
        <v>33</v>
      </c>
      <c r="AX321" s="13" t="s">
        <v>79</v>
      </c>
      <c r="AY321" s="196" t="s">
        <v>152</v>
      </c>
    </row>
    <row r="322" s="2" customFormat="1" ht="55.5" customHeight="1">
      <c r="A322" s="39"/>
      <c r="B322" s="174"/>
      <c r="C322" s="175" t="s">
        <v>533</v>
      </c>
      <c r="D322" s="175" t="s">
        <v>154</v>
      </c>
      <c r="E322" s="176" t="s">
        <v>549</v>
      </c>
      <c r="F322" s="177" t="s">
        <v>984</v>
      </c>
      <c r="G322" s="178" t="s">
        <v>157</v>
      </c>
      <c r="H322" s="179">
        <v>175</v>
      </c>
      <c r="I322" s="180"/>
      <c r="J322" s="181">
        <f>ROUND(I322*H322,2)</f>
        <v>0</v>
      </c>
      <c r="K322" s="182"/>
      <c r="L322" s="40"/>
      <c r="M322" s="183" t="s">
        <v>3</v>
      </c>
      <c r="N322" s="184" t="s">
        <v>43</v>
      </c>
      <c r="O322" s="73"/>
      <c r="P322" s="185">
        <f>O322*H322</f>
        <v>0</v>
      </c>
      <c r="Q322" s="185">
        <v>0.0067200000000000003</v>
      </c>
      <c r="R322" s="185">
        <f>Q322*H322</f>
        <v>1.1760000000000002</v>
      </c>
      <c r="S322" s="185">
        <v>0</v>
      </c>
      <c r="T322" s="18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187" t="s">
        <v>279</v>
      </c>
      <c r="AT322" s="187" t="s">
        <v>154</v>
      </c>
      <c r="AU322" s="187" t="s">
        <v>79</v>
      </c>
      <c r="AY322" s="20" t="s">
        <v>152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20" t="s">
        <v>79</v>
      </c>
      <c r="BK322" s="188">
        <f>ROUND(I322*H322,2)</f>
        <v>0</v>
      </c>
      <c r="BL322" s="20" t="s">
        <v>279</v>
      </c>
      <c r="BM322" s="187" t="s">
        <v>985</v>
      </c>
    </row>
    <row r="323" s="2" customFormat="1">
      <c r="A323" s="39"/>
      <c r="B323" s="40"/>
      <c r="C323" s="39"/>
      <c r="D323" s="189" t="s">
        <v>160</v>
      </c>
      <c r="E323" s="39"/>
      <c r="F323" s="190" t="s">
        <v>552</v>
      </c>
      <c r="G323" s="39"/>
      <c r="H323" s="39"/>
      <c r="I323" s="191"/>
      <c r="J323" s="39"/>
      <c r="K323" s="39"/>
      <c r="L323" s="40"/>
      <c r="M323" s="192"/>
      <c r="N323" s="193"/>
      <c r="O323" s="73"/>
      <c r="P323" s="73"/>
      <c r="Q323" s="73"/>
      <c r="R323" s="73"/>
      <c r="S323" s="73"/>
      <c r="T323" s="7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20" t="s">
        <v>160</v>
      </c>
      <c r="AU323" s="20" t="s">
        <v>79</v>
      </c>
    </row>
    <row r="324" s="13" customFormat="1">
      <c r="A324" s="13"/>
      <c r="B324" s="194"/>
      <c r="C324" s="13"/>
      <c r="D324" s="195" t="s">
        <v>162</v>
      </c>
      <c r="E324" s="196" t="s">
        <v>3</v>
      </c>
      <c r="F324" s="197" t="s">
        <v>986</v>
      </c>
      <c r="G324" s="13"/>
      <c r="H324" s="198">
        <v>175</v>
      </c>
      <c r="I324" s="199"/>
      <c r="J324" s="13"/>
      <c r="K324" s="13"/>
      <c r="L324" s="194"/>
      <c r="M324" s="200"/>
      <c r="N324" s="201"/>
      <c r="O324" s="201"/>
      <c r="P324" s="201"/>
      <c r="Q324" s="201"/>
      <c r="R324" s="201"/>
      <c r="S324" s="201"/>
      <c r="T324" s="20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6" t="s">
        <v>162</v>
      </c>
      <c r="AU324" s="196" t="s">
        <v>79</v>
      </c>
      <c r="AV324" s="13" t="s">
        <v>81</v>
      </c>
      <c r="AW324" s="13" t="s">
        <v>33</v>
      </c>
      <c r="AX324" s="13" t="s">
        <v>79</v>
      </c>
      <c r="AY324" s="196" t="s">
        <v>152</v>
      </c>
    </row>
    <row r="325" s="2" customFormat="1" ht="37.8" customHeight="1">
      <c r="A325" s="39"/>
      <c r="B325" s="174"/>
      <c r="C325" s="175" t="s">
        <v>538</v>
      </c>
      <c r="D325" s="175" t="s">
        <v>154</v>
      </c>
      <c r="E325" s="176" t="s">
        <v>555</v>
      </c>
      <c r="F325" s="177" t="s">
        <v>987</v>
      </c>
      <c r="G325" s="178" t="s">
        <v>157</v>
      </c>
      <c r="H325" s="179">
        <v>132.87000000000001</v>
      </c>
      <c r="I325" s="180"/>
      <c r="J325" s="181">
        <f>ROUND(I325*H325,2)</f>
        <v>0</v>
      </c>
      <c r="K325" s="182"/>
      <c r="L325" s="40"/>
      <c r="M325" s="183" t="s">
        <v>3</v>
      </c>
      <c r="N325" s="184" t="s">
        <v>43</v>
      </c>
      <c r="O325" s="73"/>
      <c r="P325" s="185">
        <f>O325*H325</f>
        <v>0</v>
      </c>
      <c r="Q325" s="185">
        <v>0.0067000000000000002</v>
      </c>
      <c r="R325" s="185">
        <f>Q325*H325</f>
        <v>0.89022900000000005</v>
      </c>
      <c r="S325" s="185">
        <v>0</v>
      </c>
      <c r="T325" s="18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87" t="s">
        <v>279</v>
      </c>
      <c r="AT325" s="187" t="s">
        <v>154</v>
      </c>
      <c r="AU325" s="187" t="s">
        <v>79</v>
      </c>
      <c r="AY325" s="20" t="s">
        <v>152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20" t="s">
        <v>79</v>
      </c>
      <c r="BK325" s="188">
        <f>ROUND(I325*H325,2)</f>
        <v>0</v>
      </c>
      <c r="BL325" s="20" t="s">
        <v>279</v>
      </c>
      <c r="BM325" s="187" t="s">
        <v>988</v>
      </c>
    </row>
    <row r="326" s="2" customFormat="1">
      <c r="A326" s="39"/>
      <c r="B326" s="40"/>
      <c r="C326" s="39"/>
      <c r="D326" s="189" t="s">
        <v>160</v>
      </c>
      <c r="E326" s="39"/>
      <c r="F326" s="190" t="s">
        <v>558</v>
      </c>
      <c r="G326" s="39"/>
      <c r="H326" s="39"/>
      <c r="I326" s="191"/>
      <c r="J326" s="39"/>
      <c r="K326" s="39"/>
      <c r="L326" s="40"/>
      <c r="M326" s="192"/>
      <c r="N326" s="193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160</v>
      </c>
      <c r="AU326" s="20" t="s">
        <v>79</v>
      </c>
    </row>
    <row r="327" s="13" customFormat="1">
      <c r="A327" s="13"/>
      <c r="B327" s="194"/>
      <c r="C327" s="13"/>
      <c r="D327" s="195" t="s">
        <v>162</v>
      </c>
      <c r="E327" s="196" t="s">
        <v>3</v>
      </c>
      <c r="F327" s="197" t="s">
        <v>989</v>
      </c>
      <c r="G327" s="13"/>
      <c r="H327" s="198">
        <v>132.87000000000001</v>
      </c>
      <c r="I327" s="199"/>
      <c r="J327" s="13"/>
      <c r="K327" s="13"/>
      <c r="L327" s="194"/>
      <c r="M327" s="200"/>
      <c r="N327" s="201"/>
      <c r="O327" s="201"/>
      <c r="P327" s="201"/>
      <c r="Q327" s="201"/>
      <c r="R327" s="201"/>
      <c r="S327" s="201"/>
      <c r="T327" s="20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6" t="s">
        <v>162</v>
      </c>
      <c r="AU327" s="196" t="s">
        <v>79</v>
      </c>
      <c r="AV327" s="13" t="s">
        <v>81</v>
      </c>
      <c r="AW327" s="13" t="s">
        <v>33</v>
      </c>
      <c r="AX327" s="13" t="s">
        <v>79</v>
      </c>
      <c r="AY327" s="196" t="s">
        <v>152</v>
      </c>
    </row>
    <row r="328" s="2" customFormat="1" ht="33" customHeight="1">
      <c r="A328" s="39"/>
      <c r="B328" s="174"/>
      <c r="C328" s="175" t="s">
        <v>543</v>
      </c>
      <c r="D328" s="175" t="s">
        <v>154</v>
      </c>
      <c r="E328" s="176" t="s">
        <v>561</v>
      </c>
      <c r="F328" s="177" t="s">
        <v>562</v>
      </c>
      <c r="G328" s="178" t="s">
        <v>247</v>
      </c>
      <c r="H328" s="179">
        <v>49.5</v>
      </c>
      <c r="I328" s="180"/>
      <c r="J328" s="181">
        <f>ROUND(I328*H328,2)</f>
        <v>0</v>
      </c>
      <c r="K328" s="182"/>
      <c r="L328" s="40"/>
      <c r="M328" s="183" t="s">
        <v>3</v>
      </c>
      <c r="N328" s="184" t="s">
        <v>43</v>
      </c>
      <c r="O328" s="73"/>
      <c r="P328" s="185">
        <f>O328*H328</f>
        <v>0</v>
      </c>
      <c r="Q328" s="185">
        <v>0.00091</v>
      </c>
      <c r="R328" s="185">
        <f>Q328*H328</f>
        <v>0.045045000000000002</v>
      </c>
      <c r="S328" s="185">
        <v>0</v>
      </c>
      <c r="T328" s="18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187" t="s">
        <v>279</v>
      </c>
      <c r="AT328" s="187" t="s">
        <v>154</v>
      </c>
      <c r="AU328" s="187" t="s">
        <v>79</v>
      </c>
      <c r="AY328" s="20" t="s">
        <v>152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20" t="s">
        <v>79</v>
      </c>
      <c r="BK328" s="188">
        <f>ROUND(I328*H328,2)</f>
        <v>0</v>
      </c>
      <c r="BL328" s="20" t="s">
        <v>279</v>
      </c>
      <c r="BM328" s="187" t="s">
        <v>990</v>
      </c>
    </row>
    <row r="329" s="2" customFormat="1">
      <c r="A329" s="39"/>
      <c r="B329" s="40"/>
      <c r="C329" s="39"/>
      <c r="D329" s="189" t="s">
        <v>160</v>
      </c>
      <c r="E329" s="39"/>
      <c r="F329" s="190" t="s">
        <v>564</v>
      </c>
      <c r="G329" s="39"/>
      <c r="H329" s="39"/>
      <c r="I329" s="191"/>
      <c r="J329" s="39"/>
      <c r="K329" s="39"/>
      <c r="L329" s="40"/>
      <c r="M329" s="192"/>
      <c r="N329" s="193"/>
      <c r="O329" s="73"/>
      <c r="P329" s="73"/>
      <c r="Q329" s="73"/>
      <c r="R329" s="73"/>
      <c r="S329" s="73"/>
      <c r="T329" s="74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20" t="s">
        <v>160</v>
      </c>
      <c r="AU329" s="20" t="s">
        <v>79</v>
      </c>
    </row>
    <row r="330" s="13" customFormat="1">
      <c r="A330" s="13"/>
      <c r="B330" s="194"/>
      <c r="C330" s="13"/>
      <c r="D330" s="195" t="s">
        <v>162</v>
      </c>
      <c r="E330" s="196" t="s">
        <v>3</v>
      </c>
      <c r="F330" s="197" t="s">
        <v>991</v>
      </c>
      <c r="G330" s="13"/>
      <c r="H330" s="198">
        <v>49.5</v>
      </c>
      <c r="I330" s="199"/>
      <c r="J330" s="13"/>
      <c r="K330" s="13"/>
      <c r="L330" s="194"/>
      <c r="M330" s="200"/>
      <c r="N330" s="201"/>
      <c r="O330" s="201"/>
      <c r="P330" s="201"/>
      <c r="Q330" s="201"/>
      <c r="R330" s="201"/>
      <c r="S330" s="201"/>
      <c r="T330" s="20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6" t="s">
        <v>162</v>
      </c>
      <c r="AU330" s="196" t="s">
        <v>79</v>
      </c>
      <c r="AV330" s="13" t="s">
        <v>81</v>
      </c>
      <c r="AW330" s="13" t="s">
        <v>33</v>
      </c>
      <c r="AX330" s="13" t="s">
        <v>79</v>
      </c>
      <c r="AY330" s="196" t="s">
        <v>152</v>
      </c>
    </row>
    <row r="331" s="2" customFormat="1" ht="37.8" customHeight="1">
      <c r="A331" s="39"/>
      <c r="B331" s="174"/>
      <c r="C331" s="175" t="s">
        <v>548</v>
      </c>
      <c r="D331" s="175" t="s">
        <v>154</v>
      </c>
      <c r="E331" s="176" t="s">
        <v>567</v>
      </c>
      <c r="F331" s="177" t="s">
        <v>568</v>
      </c>
      <c r="G331" s="178" t="s">
        <v>157</v>
      </c>
      <c r="H331" s="179">
        <v>229.18000000000001</v>
      </c>
      <c r="I331" s="180"/>
      <c r="J331" s="181">
        <f>ROUND(I331*H331,2)</f>
        <v>0</v>
      </c>
      <c r="K331" s="182"/>
      <c r="L331" s="40"/>
      <c r="M331" s="183" t="s">
        <v>3</v>
      </c>
      <c r="N331" s="184" t="s">
        <v>43</v>
      </c>
      <c r="O331" s="73"/>
      <c r="P331" s="185">
        <f>O331*H331</f>
        <v>0</v>
      </c>
      <c r="Q331" s="185">
        <v>0.0058399999999999997</v>
      </c>
      <c r="R331" s="185">
        <f>Q331*H331</f>
        <v>1.3384111999999999</v>
      </c>
      <c r="S331" s="185">
        <v>0</v>
      </c>
      <c r="T331" s="18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187" t="s">
        <v>279</v>
      </c>
      <c r="AT331" s="187" t="s">
        <v>154</v>
      </c>
      <c r="AU331" s="187" t="s">
        <v>79</v>
      </c>
      <c r="AY331" s="20" t="s">
        <v>152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79</v>
      </c>
      <c r="BK331" s="188">
        <f>ROUND(I331*H331,2)</f>
        <v>0</v>
      </c>
      <c r="BL331" s="20" t="s">
        <v>279</v>
      </c>
      <c r="BM331" s="187" t="s">
        <v>992</v>
      </c>
    </row>
    <row r="332" s="2" customFormat="1">
      <c r="A332" s="39"/>
      <c r="B332" s="40"/>
      <c r="C332" s="39"/>
      <c r="D332" s="189" t="s">
        <v>160</v>
      </c>
      <c r="E332" s="39"/>
      <c r="F332" s="190" t="s">
        <v>570</v>
      </c>
      <c r="G332" s="39"/>
      <c r="H332" s="39"/>
      <c r="I332" s="191"/>
      <c r="J332" s="39"/>
      <c r="K332" s="39"/>
      <c r="L332" s="40"/>
      <c r="M332" s="192"/>
      <c r="N332" s="193"/>
      <c r="O332" s="73"/>
      <c r="P332" s="73"/>
      <c r="Q332" s="73"/>
      <c r="R332" s="73"/>
      <c r="S332" s="73"/>
      <c r="T332" s="74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20" t="s">
        <v>160</v>
      </c>
      <c r="AU332" s="20" t="s">
        <v>79</v>
      </c>
    </row>
    <row r="333" s="13" customFormat="1">
      <c r="A333" s="13"/>
      <c r="B333" s="194"/>
      <c r="C333" s="13"/>
      <c r="D333" s="195" t="s">
        <v>162</v>
      </c>
      <c r="E333" s="196" t="s">
        <v>3</v>
      </c>
      <c r="F333" s="197" t="s">
        <v>993</v>
      </c>
      <c r="G333" s="13"/>
      <c r="H333" s="198">
        <v>97.239999999999995</v>
      </c>
      <c r="I333" s="199"/>
      <c r="J333" s="13"/>
      <c r="K333" s="13"/>
      <c r="L333" s="194"/>
      <c r="M333" s="200"/>
      <c r="N333" s="201"/>
      <c r="O333" s="201"/>
      <c r="P333" s="201"/>
      <c r="Q333" s="201"/>
      <c r="R333" s="201"/>
      <c r="S333" s="201"/>
      <c r="T333" s="20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6" t="s">
        <v>162</v>
      </c>
      <c r="AU333" s="196" t="s">
        <v>79</v>
      </c>
      <c r="AV333" s="13" t="s">
        <v>81</v>
      </c>
      <c r="AW333" s="13" t="s">
        <v>33</v>
      </c>
      <c r="AX333" s="13" t="s">
        <v>72</v>
      </c>
      <c r="AY333" s="196" t="s">
        <v>152</v>
      </c>
    </row>
    <row r="334" s="13" customFormat="1">
      <c r="A334" s="13"/>
      <c r="B334" s="194"/>
      <c r="C334" s="13"/>
      <c r="D334" s="195" t="s">
        <v>162</v>
      </c>
      <c r="E334" s="196" t="s">
        <v>3</v>
      </c>
      <c r="F334" s="197" t="s">
        <v>994</v>
      </c>
      <c r="G334" s="13"/>
      <c r="H334" s="198">
        <v>111.54000000000001</v>
      </c>
      <c r="I334" s="199"/>
      <c r="J334" s="13"/>
      <c r="K334" s="13"/>
      <c r="L334" s="194"/>
      <c r="M334" s="200"/>
      <c r="N334" s="201"/>
      <c r="O334" s="201"/>
      <c r="P334" s="201"/>
      <c r="Q334" s="201"/>
      <c r="R334" s="201"/>
      <c r="S334" s="201"/>
      <c r="T334" s="20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6" t="s">
        <v>162</v>
      </c>
      <c r="AU334" s="196" t="s">
        <v>79</v>
      </c>
      <c r="AV334" s="13" t="s">
        <v>81</v>
      </c>
      <c r="AW334" s="13" t="s">
        <v>33</v>
      </c>
      <c r="AX334" s="13" t="s">
        <v>72</v>
      </c>
      <c r="AY334" s="196" t="s">
        <v>152</v>
      </c>
    </row>
    <row r="335" s="13" customFormat="1">
      <c r="A335" s="13"/>
      <c r="B335" s="194"/>
      <c r="C335" s="13"/>
      <c r="D335" s="195" t="s">
        <v>162</v>
      </c>
      <c r="E335" s="196" t="s">
        <v>3</v>
      </c>
      <c r="F335" s="197" t="s">
        <v>995</v>
      </c>
      <c r="G335" s="13"/>
      <c r="H335" s="198">
        <v>20.399999999999999</v>
      </c>
      <c r="I335" s="199"/>
      <c r="J335" s="13"/>
      <c r="K335" s="13"/>
      <c r="L335" s="194"/>
      <c r="M335" s="200"/>
      <c r="N335" s="201"/>
      <c r="O335" s="201"/>
      <c r="P335" s="201"/>
      <c r="Q335" s="201"/>
      <c r="R335" s="201"/>
      <c r="S335" s="201"/>
      <c r="T335" s="20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162</v>
      </c>
      <c r="AU335" s="196" t="s">
        <v>79</v>
      </c>
      <c r="AV335" s="13" t="s">
        <v>81</v>
      </c>
      <c r="AW335" s="13" t="s">
        <v>33</v>
      </c>
      <c r="AX335" s="13" t="s">
        <v>72</v>
      </c>
      <c r="AY335" s="196" t="s">
        <v>152</v>
      </c>
    </row>
    <row r="336" s="15" customFormat="1">
      <c r="A336" s="15"/>
      <c r="B336" s="210"/>
      <c r="C336" s="15"/>
      <c r="D336" s="195" t="s">
        <v>162</v>
      </c>
      <c r="E336" s="211" t="s">
        <v>3</v>
      </c>
      <c r="F336" s="212" t="s">
        <v>242</v>
      </c>
      <c r="G336" s="15"/>
      <c r="H336" s="213">
        <v>229.18000000000001</v>
      </c>
      <c r="I336" s="214"/>
      <c r="J336" s="15"/>
      <c r="K336" s="15"/>
      <c r="L336" s="210"/>
      <c r="M336" s="215"/>
      <c r="N336" s="216"/>
      <c r="O336" s="216"/>
      <c r="P336" s="216"/>
      <c r="Q336" s="216"/>
      <c r="R336" s="216"/>
      <c r="S336" s="216"/>
      <c r="T336" s="21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11" t="s">
        <v>162</v>
      </c>
      <c r="AU336" s="211" t="s">
        <v>79</v>
      </c>
      <c r="AV336" s="15" t="s">
        <v>158</v>
      </c>
      <c r="AW336" s="15" t="s">
        <v>33</v>
      </c>
      <c r="AX336" s="15" t="s">
        <v>79</v>
      </c>
      <c r="AY336" s="211" t="s">
        <v>152</v>
      </c>
    </row>
    <row r="337" s="2" customFormat="1" ht="24.15" customHeight="1">
      <c r="A337" s="39"/>
      <c r="B337" s="174"/>
      <c r="C337" s="175" t="s">
        <v>554</v>
      </c>
      <c r="D337" s="175" t="s">
        <v>154</v>
      </c>
      <c r="E337" s="176" t="s">
        <v>996</v>
      </c>
      <c r="F337" s="177" t="s">
        <v>997</v>
      </c>
      <c r="G337" s="178" t="s">
        <v>247</v>
      </c>
      <c r="H337" s="179">
        <v>15</v>
      </c>
      <c r="I337" s="180"/>
      <c r="J337" s="181">
        <f>ROUND(I337*H337,2)</f>
        <v>0</v>
      </c>
      <c r="K337" s="182"/>
      <c r="L337" s="40"/>
      <c r="M337" s="183" t="s">
        <v>3</v>
      </c>
      <c r="N337" s="184" t="s">
        <v>43</v>
      </c>
      <c r="O337" s="73"/>
      <c r="P337" s="185">
        <f>O337*H337</f>
        <v>0</v>
      </c>
      <c r="Q337" s="185">
        <v>0.00147</v>
      </c>
      <c r="R337" s="185">
        <f>Q337*H337</f>
        <v>0.02205</v>
      </c>
      <c r="S337" s="185">
        <v>0</v>
      </c>
      <c r="T337" s="18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187" t="s">
        <v>279</v>
      </c>
      <c r="AT337" s="187" t="s">
        <v>154</v>
      </c>
      <c r="AU337" s="187" t="s">
        <v>79</v>
      </c>
      <c r="AY337" s="20" t="s">
        <v>152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20" t="s">
        <v>79</v>
      </c>
      <c r="BK337" s="188">
        <f>ROUND(I337*H337,2)</f>
        <v>0</v>
      </c>
      <c r="BL337" s="20" t="s">
        <v>279</v>
      </c>
      <c r="BM337" s="187" t="s">
        <v>998</v>
      </c>
    </row>
    <row r="338" s="13" customFormat="1">
      <c r="A338" s="13"/>
      <c r="B338" s="194"/>
      <c r="C338" s="13"/>
      <c r="D338" s="195" t="s">
        <v>162</v>
      </c>
      <c r="E338" s="196" t="s">
        <v>3</v>
      </c>
      <c r="F338" s="197" t="s">
        <v>999</v>
      </c>
      <c r="G338" s="13"/>
      <c r="H338" s="198">
        <v>15</v>
      </c>
      <c r="I338" s="199"/>
      <c r="J338" s="13"/>
      <c r="K338" s="13"/>
      <c r="L338" s="194"/>
      <c r="M338" s="200"/>
      <c r="N338" s="201"/>
      <c r="O338" s="201"/>
      <c r="P338" s="201"/>
      <c r="Q338" s="201"/>
      <c r="R338" s="201"/>
      <c r="S338" s="201"/>
      <c r="T338" s="20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6" t="s">
        <v>162</v>
      </c>
      <c r="AU338" s="196" t="s">
        <v>79</v>
      </c>
      <c r="AV338" s="13" t="s">
        <v>81</v>
      </c>
      <c r="AW338" s="13" t="s">
        <v>33</v>
      </c>
      <c r="AX338" s="13" t="s">
        <v>79</v>
      </c>
      <c r="AY338" s="196" t="s">
        <v>152</v>
      </c>
    </row>
    <row r="339" s="2" customFormat="1" ht="24.15" customHeight="1">
      <c r="A339" s="39"/>
      <c r="B339" s="174"/>
      <c r="C339" s="175" t="s">
        <v>560</v>
      </c>
      <c r="D339" s="175" t="s">
        <v>154</v>
      </c>
      <c r="E339" s="176" t="s">
        <v>585</v>
      </c>
      <c r="F339" s="177" t="s">
        <v>586</v>
      </c>
      <c r="G339" s="178" t="s">
        <v>247</v>
      </c>
      <c r="H339" s="179">
        <v>5.3700000000000001</v>
      </c>
      <c r="I339" s="180"/>
      <c r="J339" s="181">
        <f>ROUND(I339*H339,2)</f>
        <v>0</v>
      </c>
      <c r="K339" s="182"/>
      <c r="L339" s="40"/>
      <c r="M339" s="183" t="s">
        <v>3</v>
      </c>
      <c r="N339" s="184" t="s">
        <v>43</v>
      </c>
      <c r="O339" s="73"/>
      <c r="P339" s="185">
        <f>O339*H339</f>
        <v>0</v>
      </c>
      <c r="Q339" s="185">
        <v>0.0020100000000000001</v>
      </c>
      <c r="R339" s="185">
        <f>Q339*H339</f>
        <v>0.0107937</v>
      </c>
      <c r="S339" s="185">
        <v>0</v>
      </c>
      <c r="T339" s="18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187" t="s">
        <v>279</v>
      </c>
      <c r="AT339" s="187" t="s">
        <v>154</v>
      </c>
      <c r="AU339" s="187" t="s">
        <v>79</v>
      </c>
      <c r="AY339" s="20" t="s">
        <v>152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20" t="s">
        <v>79</v>
      </c>
      <c r="BK339" s="188">
        <f>ROUND(I339*H339,2)</f>
        <v>0</v>
      </c>
      <c r="BL339" s="20" t="s">
        <v>279</v>
      </c>
      <c r="BM339" s="187" t="s">
        <v>1000</v>
      </c>
    </row>
    <row r="340" s="2" customFormat="1">
      <c r="A340" s="39"/>
      <c r="B340" s="40"/>
      <c r="C340" s="39"/>
      <c r="D340" s="189" t="s">
        <v>160</v>
      </c>
      <c r="E340" s="39"/>
      <c r="F340" s="190" t="s">
        <v>588</v>
      </c>
      <c r="G340" s="39"/>
      <c r="H340" s="39"/>
      <c r="I340" s="191"/>
      <c r="J340" s="39"/>
      <c r="K340" s="39"/>
      <c r="L340" s="40"/>
      <c r="M340" s="192"/>
      <c r="N340" s="193"/>
      <c r="O340" s="73"/>
      <c r="P340" s="73"/>
      <c r="Q340" s="73"/>
      <c r="R340" s="73"/>
      <c r="S340" s="73"/>
      <c r="T340" s="74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20" t="s">
        <v>160</v>
      </c>
      <c r="AU340" s="20" t="s">
        <v>79</v>
      </c>
    </row>
    <row r="341" s="13" customFormat="1">
      <c r="A341" s="13"/>
      <c r="B341" s="194"/>
      <c r="C341" s="13"/>
      <c r="D341" s="195" t="s">
        <v>162</v>
      </c>
      <c r="E341" s="196" t="s">
        <v>3</v>
      </c>
      <c r="F341" s="197" t="s">
        <v>1001</v>
      </c>
      <c r="G341" s="13"/>
      <c r="H341" s="198">
        <v>5.3700000000000001</v>
      </c>
      <c r="I341" s="199"/>
      <c r="J341" s="13"/>
      <c r="K341" s="13"/>
      <c r="L341" s="194"/>
      <c r="M341" s="200"/>
      <c r="N341" s="201"/>
      <c r="O341" s="201"/>
      <c r="P341" s="201"/>
      <c r="Q341" s="201"/>
      <c r="R341" s="201"/>
      <c r="S341" s="201"/>
      <c r="T341" s="20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6" t="s">
        <v>162</v>
      </c>
      <c r="AU341" s="196" t="s">
        <v>79</v>
      </c>
      <c r="AV341" s="13" t="s">
        <v>81</v>
      </c>
      <c r="AW341" s="13" t="s">
        <v>33</v>
      </c>
      <c r="AX341" s="13" t="s">
        <v>79</v>
      </c>
      <c r="AY341" s="196" t="s">
        <v>152</v>
      </c>
    </row>
    <row r="342" s="2" customFormat="1" ht="24.15" customHeight="1">
      <c r="A342" s="39"/>
      <c r="B342" s="174"/>
      <c r="C342" s="175" t="s">
        <v>566</v>
      </c>
      <c r="D342" s="175" t="s">
        <v>154</v>
      </c>
      <c r="E342" s="176" t="s">
        <v>591</v>
      </c>
      <c r="F342" s="177" t="s">
        <v>592</v>
      </c>
      <c r="G342" s="178" t="s">
        <v>247</v>
      </c>
      <c r="H342" s="179">
        <v>4.9000000000000004</v>
      </c>
      <c r="I342" s="180"/>
      <c r="J342" s="181">
        <f>ROUND(I342*H342,2)</f>
        <v>0</v>
      </c>
      <c r="K342" s="182"/>
      <c r="L342" s="40"/>
      <c r="M342" s="183" t="s">
        <v>3</v>
      </c>
      <c r="N342" s="184" t="s">
        <v>43</v>
      </c>
      <c r="O342" s="73"/>
      <c r="P342" s="185">
        <f>O342*H342</f>
        <v>0</v>
      </c>
      <c r="Q342" s="185">
        <v>0.00347</v>
      </c>
      <c r="R342" s="185">
        <f>Q342*H342</f>
        <v>0.017003000000000001</v>
      </c>
      <c r="S342" s="185">
        <v>0</v>
      </c>
      <c r="T342" s="18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187" t="s">
        <v>279</v>
      </c>
      <c r="AT342" s="187" t="s">
        <v>154</v>
      </c>
      <c r="AU342" s="187" t="s">
        <v>79</v>
      </c>
      <c r="AY342" s="20" t="s">
        <v>152</v>
      </c>
      <c r="BE342" s="188">
        <f>IF(N342="základní",J342,0)</f>
        <v>0</v>
      </c>
      <c r="BF342" s="188">
        <f>IF(N342="snížená",J342,0)</f>
        <v>0</v>
      </c>
      <c r="BG342" s="188">
        <f>IF(N342="zákl. přenesená",J342,0)</f>
        <v>0</v>
      </c>
      <c r="BH342" s="188">
        <f>IF(N342="sníž. přenesená",J342,0)</f>
        <v>0</v>
      </c>
      <c r="BI342" s="188">
        <f>IF(N342="nulová",J342,0)</f>
        <v>0</v>
      </c>
      <c r="BJ342" s="20" t="s">
        <v>79</v>
      </c>
      <c r="BK342" s="188">
        <f>ROUND(I342*H342,2)</f>
        <v>0</v>
      </c>
      <c r="BL342" s="20" t="s">
        <v>279</v>
      </c>
      <c r="BM342" s="187" t="s">
        <v>1002</v>
      </c>
    </row>
    <row r="343" s="2" customFormat="1">
      <c r="A343" s="39"/>
      <c r="B343" s="40"/>
      <c r="C343" s="39"/>
      <c r="D343" s="189" t="s">
        <v>160</v>
      </c>
      <c r="E343" s="39"/>
      <c r="F343" s="190" t="s">
        <v>594</v>
      </c>
      <c r="G343" s="39"/>
      <c r="H343" s="39"/>
      <c r="I343" s="191"/>
      <c r="J343" s="39"/>
      <c r="K343" s="39"/>
      <c r="L343" s="40"/>
      <c r="M343" s="192"/>
      <c r="N343" s="193"/>
      <c r="O343" s="73"/>
      <c r="P343" s="73"/>
      <c r="Q343" s="73"/>
      <c r="R343" s="73"/>
      <c r="S343" s="73"/>
      <c r="T343" s="74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20" t="s">
        <v>160</v>
      </c>
      <c r="AU343" s="20" t="s">
        <v>79</v>
      </c>
    </row>
    <row r="344" s="13" customFormat="1">
      <c r="A344" s="13"/>
      <c r="B344" s="194"/>
      <c r="C344" s="13"/>
      <c r="D344" s="195" t="s">
        <v>162</v>
      </c>
      <c r="E344" s="196" t="s">
        <v>3</v>
      </c>
      <c r="F344" s="197" t="s">
        <v>1003</v>
      </c>
      <c r="G344" s="13"/>
      <c r="H344" s="198">
        <v>4.9000000000000004</v>
      </c>
      <c r="I344" s="199"/>
      <c r="J344" s="13"/>
      <c r="K344" s="13"/>
      <c r="L344" s="194"/>
      <c r="M344" s="200"/>
      <c r="N344" s="201"/>
      <c r="O344" s="201"/>
      <c r="P344" s="201"/>
      <c r="Q344" s="201"/>
      <c r="R344" s="201"/>
      <c r="S344" s="201"/>
      <c r="T344" s="20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6" t="s">
        <v>162</v>
      </c>
      <c r="AU344" s="196" t="s">
        <v>79</v>
      </c>
      <c r="AV344" s="13" t="s">
        <v>81</v>
      </c>
      <c r="AW344" s="13" t="s">
        <v>33</v>
      </c>
      <c r="AX344" s="13" t="s">
        <v>79</v>
      </c>
      <c r="AY344" s="196" t="s">
        <v>152</v>
      </c>
    </row>
    <row r="345" s="2" customFormat="1" ht="24.15" customHeight="1">
      <c r="A345" s="39"/>
      <c r="B345" s="174"/>
      <c r="C345" s="175" t="s">
        <v>572</v>
      </c>
      <c r="D345" s="175" t="s">
        <v>154</v>
      </c>
      <c r="E345" s="176" t="s">
        <v>597</v>
      </c>
      <c r="F345" s="177" t="s">
        <v>598</v>
      </c>
      <c r="G345" s="178" t="s">
        <v>247</v>
      </c>
      <c r="H345" s="179">
        <v>2.4500000000000002</v>
      </c>
      <c r="I345" s="180"/>
      <c r="J345" s="181">
        <f>ROUND(I345*H345,2)</f>
        <v>0</v>
      </c>
      <c r="K345" s="182"/>
      <c r="L345" s="40"/>
      <c r="M345" s="183" t="s">
        <v>3</v>
      </c>
      <c r="N345" s="184" t="s">
        <v>43</v>
      </c>
      <c r="O345" s="73"/>
      <c r="P345" s="185">
        <f>O345*H345</f>
        <v>0</v>
      </c>
      <c r="Q345" s="185">
        <v>0.0030699999999999998</v>
      </c>
      <c r="R345" s="185">
        <f>Q345*H345</f>
        <v>0.0075215000000000004</v>
      </c>
      <c r="S345" s="185">
        <v>0</v>
      </c>
      <c r="T345" s="18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187" t="s">
        <v>279</v>
      </c>
      <c r="AT345" s="187" t="s">
        <v>154</v>
      </c>
      <c r="AU345" s="187" t="s">
        <v>79</v>
      </c>
      <c r="AY345" s="20" t="s">
        <v>152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20" t="s">
        <v>79</v>
      </c>
      <c r="BK345" s="188">
        <f>ROUND(I345*H345,2)</f>
        <v>0</v>
      </c>
      <c r="BL345" s="20" t="s">
        <v>279</v>
      </c>
      <c r="BM345" s="187" t="s">
        <v>1004</v>
      </c>
    </row>
    <row r="346" s="2" customFormat="1">
      <c r="A346" s="39"/>
      <c r="B346" s="40"/>
      <c r="C346" s="39"/>
      <c r="D346" s="189" t="s">
        <v>160</v>
      </c>
      <c r="E346" s="39"/>
      <c r="F346" s="190" t="s">
        <v>600</v>
      </c>
      <c r="G346" s="39"/>
      <c r="H346" s="39"/>
      <c r="I346" s="191"/>
      <c r="J346" s="39"/>
      <c r="K346" s="39"/>
      <c r="L346" s="40"/>
      <c r="M346" s="192"/>
      <c r="N346" s="193"/>
      <c r="O346" s="73"/>
      <c r="P346" s="73"/>
      <c r="Q346" s="73"/>
      <c r="R346" s="73"/>
      <c r="S346" s="73"/>
      <c r="T346" s="74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20" t="s">
        <v>160</v>
      </c>
      <c r="AU346" s="20" t="s">
        <v>79</v>
      </c>
    </row>
    <row r="347" s="13" customFormat="1">
      <c r="A347" s="13"/>
      <c r="B347" s="194"/>
      <c r="C347" s="13"/>
      <c r="D347" s="195" t="s">
        <v>162</v>
      </c>
      <c r="E347" s="196" t="s">
        <v>3</v>
      </c>
      <c r="F347" s="197" t="s">
        <v>1005</v>
      </c>
      <c r="G347" s="13"/>
      <c r="H347" s="198">
        <v>2.4500000000000002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162</v>
      </c>
      <c r="AU347" s="196" t="s">
        <v>79</v>
      </c>
      <c r="AV347" s="13" t="s">
        <v>81</v>
      </c>
      <c r="AW347" s="13" t="s">
        <v>33</v>
      </c>
      <c r="AX347" s="13" t="s">
        <v>79</v>
      </c>
      <c r="AY347" s="196" t="s">
        <v>152</v>
      </c>
    </row>
    <row r="348" s="2" customFormat="1" ht="24.15" customHeight="1">
      <c r="A348" s="39"/>
      <c r="B348" s="174"/>
      <c r="C348" s="175" t="s">
        <v>578</v>
      </c>
      <c r="D348" s="175" t="s">
        <v>154</v>
      </c>
      <c r="E348" s="176" t="s">
        <v>603</v>
      </c>
      <c r="F348" s="177" t="s">
        <v>604</v>
      </c>
      <c r="G348" s="178" t="s">
        <v>247</v>
      </c>
      <c r="H348" s="179">
        <v>8</v>
      </c>
      <c r="I348" s="180"/>
      <c r="J348" s="181">
        <f>ROUND(I348*H348,2)</f>
        <v>0</v>
      </c>
      <c r="K348" s="182"/>
      <c r="L348" s="40"/>
      <c r="M348" s="183" t="s">
        <v>3</v>
      </c>
      <c r="N348" s="184" t="s">
        <v>43</v>
      </c>
      <c r="O348" s="73"/>
      <c r="P348" s="185">
        <f>O348*H348</f>
        <v>0</v>
      </c>
      <c r="Q348" s="185">
        <v>0.0057200000000000003</v>
      </c>
      <c r="R348" s="185">
        <f>Q348*H348</f>
        <v>0.045760000000000002</v>
      </c>
      <c r="S348" s="185">
        <v>0</v>
      </c>
      <c r="T348" s="18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187" t="s">
        <v>279</v>
      </c>
      <c r="AT348" s="187" t="s">
        <v>154</v>
      </c>
      <c r="AU348" s="187" t="s">
        <v>79</v>
      </c>
      <c r="AY348" s="20" t="s">
        <v>152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20" t="s">
        <v>79</v>
      </c>
      <c r="BK348" s="188">
        <f>ROUND(I348*H348,2)</f>
        <v>0</v>
      </c>
      <c r="BL348" s="20" t="s">
        <v>279</v>
      </c>
      <c r="BM348" s="187" t="s">
        <v>1006</v>
      </c>
    </row>
    <row r="349" s="13" customFormat="1">
      <c r="A349" s="13"/>
      <c r="B349" s="194"/>
      <c r="C349" s="13"/>
      <c r="D349" s="195" t="s">
        <v>162</v>
      </c>
      <c r="E349" s="196" t="s">
        <v>3</v>
      </c>
      <c r="F349" s="197" t="s">
        <v>1007</v>
      </c>
      <c r="G349" s="13"/>
      <c r="H349" s="198">
        <v>8</v>
      </c>
      <c r="I349" s="199"/>
      <c r="J349" s="13"/>
      <c r="K349" s="13"/>
      <c r="L349" s="194"/>
      <c r="M349" s="200"/>
      <c r="N349" s="201"/>
      <c r="O349" s="201"/>
      <c r="P349" s="201"/>
      <c r="Q349" s="201"/>
      <c r="R349" s="201"/>
      <c r="S349" s="201"/>
      <c r="T349" s="20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6" t="s">
        <v>162</v>
      </c>
      <c r="AU349" s="196" t="s">
        <v>79</v>
      </c>
      <c r="AV349" s="13" t="s">
        <v>81</v>
      </c>
      <c r="AW349" s="13" t="s">
        <v>33</v>
      </c>
      <c r="AX349" s="13" t="s">
        <v>79</v>
      </c>
      <c r="AY349" s="196" t="s">
        <v>152</v>
      </c>
    </row>
    <row r="350" s="2" customFormat="1" ht="37.8" customHeight="1">
      <c r="A350" s="39"/>
      <c r="B350" s="174"/>
      <c r="C350" s="175" t="s">
        <v>584</v>
      </c>
      <c r="D350" s="175" t="s">
        <v>154</v>
      </c>
      <c r="E350" s="176" t="s">
        <v>1008</v>
      </c>
      <c r="F350" s="177" t="s">
        <v>1009</v>
      </c>
      <c r="G350" s="178" t="s">
        <v>247</v>
      </c>
      <c r="H350" s="179">
        <v>20.699999999999999</v>
      </c>
      <c r="I350" s="180"/>
      <c r="J350" s="181">
        <f>ROUND(I350*H350,2)</f>
        <v>0</v>
      </c>
      <c r="K350" s="182"/>
      <c r="L350" s="40"/>
      <c r="M350" s="183" t="s">
        <v>3</v>
      </c>
      <c r="N350" s="184" t="s">
        <v>43</v>
      </c>
      <c r="O350" s="73"/>
      <c r="P350" s="185">
        <f>O350*H350</f>
        <v>0</v>
      </c>
      <c r="Q350" s="185">
        <v>0.0037599999999999999</v>
      </c>
      <c r="R350" s="185">
        <f>Q350*H350</f>
        <v>0.077831999999999998</v>
      </c>
      <c r="S350" s="185">
        <v>0</v>
      </c>
      <c r="T350" s="18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87" t="s">
        <v>279</v>
      </c>
      <c r="AT350" s="187" t="s">
        <v>154</v>
      </c>
      <c r="AU350" s="187" t="s">
        <v>79</v>
      </c>
      <c r="AY350" s="20" t="s">
        <v>152</v>
      </c>
      <c r="BE350" s="188">
        <f>IF(N350="základní",J350,0)</f>
        <v>0</v>
      </c>
      <c r="BF350" s="188">
        <f>IF(N350="snížená",J350,0)</f>
        <v>0</v>
      </c>
      <c r="BG350" s="188">
        <f>IF(N350="zákl. přenesená",J350,0)</f>
        <v>0</v>
      </c>
      <c r="BH350" s="188">
        <f>IF(N350="sníž. přenesená",J350,0)</f>
        <v>0</v>
      </c>
      <c r="BI350" s="188">
        <f>IF(N350="nulová",J350,0)</f>
        <v>0</v>
      </c>
      <c r="BJ350" s="20" t="s">
        <v>79</v>
      </c>
      <c r="BK350" s="188">
        <f>ROUND(I350*H350,2)</f>
        <v>0</v>
      </c>
      <c r="BL350" s="20" t="s">
        <v>279</v>
      </c>
      <c r="BM350" s="187" t="s">
        <v>1010</v>
      </c>
    </row>
    <row r="351" s="13" customFormat="1">
      <c r="A351" s="13"/>
      <c r="B351" s="194"/>
      <c r="C351" s="13"/>
      <c r="D351" s="195" t="s">
        <v>162</v>
      </c>
      <c r="E351" s="196" t="s">
        <v>3</v>
      </c>
      <c r="F351" s="197" t="s">
        <v>1011</v>
      </c>
      <c r="G351" s="13"/>
      <c r="H351" s="198">
        <v>20.699999999999999</v>
      </c>
      <c r="I351" s="199"/>
      <c r="J351" s="13"/>
      <c r="K351" s="13"/>
      <c r="L351" s="194"/>
      <c r="M351" s="200"/>
      <c r="N351" s="201"/>
      <c r="O351" s="201"/>
      <c r="P351" s="201"/>
      <c r="Q351" s="201"/>
      <c r="R351" s="201"/>
      <c r="S351" s="201"/>
      <c r="T351" s="20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6" t="s">
        <v>162</v>
      </c>
      <c r="AU351" s="196" t="s">
        <v>79</v>
      </c>
      <c r="AV351" s="13" t="s">
        <v>81</v>
      </c>
      <c r="AW351" s="13" t="s">
        <v>33</v>
      </c>
      <c r="AX351" s="13" t="s">
        <v>79</v>
      </c>
      <c r="AY351" s="196" t="s">
        <v>152</v>
      </c>
    </row>
    <row r="352" s="2" customFormat="1" ht="33" customHeight="1">
      <c r="A352" s="39"/>
      <c r="B352" s="174"/>
      <c r="C352" s="175" t="s">
        <v>590</v>
      </c>
      <c r="D352" s="175" t="s">
        <v>154</v>
      </c>
      <c r="E352" s="176" t="s">
        <v>636</v>
      </c>
      <c r="F352" s="177" t="s">
        <v>637</v>
      </c>
      <c r="G352" s="178" t="s">
        <v>364</v>
      </c>
      <c r="H352" s="179">
        <v>6</v>
      </c>
      <c r="I352" s="180"/>
      <c r="J352" s="181">
        <f>ROUND(I352*H352,2)</f>
        <v>0</v>
      </c>
      <c r="K352" s="182"/>
      <c r="L352" s="40"/>
      <c r="M352" s="183" t="s">
        <v>3</v>
      </c>
      <c r="N352" s="184" t="s">
        <v>43</v>
      </c>
      <c r="O352" s="73"/>
      <c r="P352" s="185">
        <f>O352*H352</f>
        <v>0</v>
      </c>
      <c r="Q352" s="185">
        <v>0.00329</v>
      </c>
      <c r="R352" s="185">
        <f>Q352*H352</f>
        <v>0.019740000000000001</v>
      </c>
      <c r="S352" s="185">
        <v>0</v>
      </c>
      <c r="T352" s="18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187" t="s">
        <v>279</v>
      </c>
      <c r="AT352" s="187" t="s">
        <v>154</v>
      </c>
      <c r="AU352" s="187" t="s">
        <v>79</v>
      </c>
      <c r="AY352" s="20" t="s">
        <v>152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20" t="s">
        <v>79</v>
      </c>
      <c r="BK352" s="188">
        <f>ROUND(I352*H352,2)</f>
        <v>0</v>
      </c>
      <c r="BL352" s="20" t="s">
        <v>279</v>
      </c>
      <c r="BM352" s="187" t="s">
        <v>1012</v>
      </c>
    </row>
    <row r="353" s="13" customFormat="1">
      <c r="A353" s="13"/>
      <c r="B353" s="194"/>
      <c r="C353" s="13"/>
      <c r="D353" s="195" t="s">
        <v>162</v>
      </c>
      <c r="E353" s="196" t="s">
        <v>3</v>
      </c>
      <c r="F353" s="197" t="s">
        <v>1013</v>
      </c>
      <c r="G353" s="13"/>
      <c r="H353" s="198">
        <v>6</v>
      </c>
      <c r="I353" s="199"/>
      <c r="J353" s="13"/>
      <c r="K353" s="13"/>
      <c r="L353" s="194"/>
      <c r="M353" s="200"/>
      <c r="N353" s="201"/>
      <c r="O353" s="201"/>
      <c r="P353" s="201"/>
      <c r="Q353" s="201"/>
      <c r="R353" s="201"/>
      <c r="S353" s="201"/>
      <c r="T353" s="20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6" t="s">
        <v>162</v>
      </c>
      <c r="AU353" s="196" t="s">
        <v>79</v>
      </c>
      <c r="AV353" s="13" t="s">
        <v>81</v>
      </c>
      <c r="AW353" s="13" t="s">
        <v>33</v>
      </c>
      <c r="AX353" s="13" t="s">
        <v>79</v>
      </c>
      <c r="AY353" s="196" t="s">
        <v>152</v>
      </c>
    </row>
    <row r="354" s="2" customFormat="1" ht="37.8" customHeight="1">
      <c r="A354" s="39"/>
      <c r="B354" s="174"/>
      <c r="C354" s="175" t="s">
        <v>596</v>
      </c>
      <c r="D354" s="175" t="s">
        <v>154</v>
      </c>
      <c r="E354" s="176" t="s">
        <v>641</v>
      </c>
      <c r="F354" s="177" t="s">
        <v>642</v>
      </c>
      <c r="G354" s="178" t="s">
        <v>247</v>
      </c>
      <c r="H354" s="179">
        <v>19.100000000000001</v>
      </c>
      <c r="I354" s="180"/>
      <c r="J354" s="181">
        <f>ROUND(I354*H354,2)</f>
        <v>0</v>
      </c>
      <c r="K354" s="182"/>
      <c r="L354" s="40"/>
      <c r="M354" s="183" t="s">
        <v>3</v>
      </c>
      <c r="N354" s="184" t="s">
        <v>43</v>
      </c>
      <c r="O354" s="73"/>
      <c r="P354" s="185">
        <f>O354*H354</f>
        <v>0</v>
      </c>
      <c r="Q354" s="185">
        <v>0.0068900000000000003</v>
      </c>
      <c r="R354" s="185">
        <f>Q354*H354</f>
        <v>0.13159900000000002</v>
      </c>
      <c r="S354" s="185">
        <v>0</v>
      </c>
      <c r="T354" s="18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187" t="s">
        <v>279</v>
      </c>
      <c r="AT354" s="187" t="s">
        <v>154</v>
      </c>
      <c r="AU354" s="187" t="s">
        <v>79</v>
      </c>
      <c r="AY354" s="20" t="s">
        <v>152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20" t="s">
        <v>79</v>
      </c>
      <c r="BK354" s="188">
        <f>ROUND(I354*H354,2)</f>
        <v>0</v>
      </c>
      <c r="BL354" s="20" t="s">
        <v>279</v>
      </c>
      <c r="BM354" s="187" t="s">
        <v>1014</v>
      </c>
    </row>
    <row r="355" s="13" customFormat="1">
      <c r="A355" s="13"/>
      <c r="B355" s="194"/>
      <c r="C355" s="13"/>
      <c r="D355" s="195" t="s">
        <v>162</v>
      </c>
      <c r="E355" s="196" t="s">
        <v>3</v>
      </c>
      <c r="F355" s="197" t="s">
        <v>1015</v>
      </c>
      <c r="G355" s="13"/>
      <c r="H355" s="198">
        <v>19.100000000000001</v>
      </c>
      <c r="I355" s="199"/>
      <c r="J355" s="13"/>
      <c r="K355" s="13"/>
      <c r="L355" s="194"/>
      <c r="M355" s="200"/>
      <c r="N355" s="201"/>
      <c r="O355" s="201"/>
      <c r="P355" s="201"/>
      <c r="Q355" s="201"/>
      <c r="R355" s="201"/>
      <c r="S355" s="201"/>
      <c r="T355" s="20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6" t="s">
        <v>162</v>
      </c>
      <c r="AU355" s="196" t="s">
        <v>79</v>
      </c>
      <c r="AV355" s="13" t="s">
        <v>81</v>
      </c>
      <c r="AW355" s="13" t="s">
        <v>33</v>
      </c>
      <c r="AX355" s="13" t="s">
        <v>79</v>
      </c>
      <c r="AY355" s="196" t="s">
        <v>152</v>
      </c>
    </row>
    <row r="356" s="2" customFormat="1" ht="37.8" customHeight="1">
      <c r="A356" s="39"/>
      <c r="B356" s="174"/>
      <c r="C356" s="175" t="s">
        <v>602</v>
      </c>
      <c r="D356" s="175" t="s">
        <v>154</v>
      </c>
      <c r="E356" s="176" t="s">
        <v>1016</v>
      </c>
      <c r="F356" s="177" t="s">
        <v>1017</v>
      </c>
      <c r="G356" s="178" t="s">
        <v>247</v>
      </c>
      <c r="H356" s="179">
        <v>153.90000000000001</v>
      </c>
      <c r="I356" s="180"/>
      <c r="J356" s="181">
        <f>ROUND(I356*H356,2)</f>
        <v>0</v>
      </c>
      <c r="K356" s="182"/>
      <c r="L356" s="40"/>
      <c r="M356" s="183" t="s">
        <v>3</v>
      </c>
      <c r="N356" s="184" t="s">
        <v>43</v>
      </c>
      <c r="O356" s="73"/>
      <c r="P356" s="185">
        <f>O356*H356</f>
        <v>0</v>
      </c>
      <c r="Q356" s="185">
        <v>0.0068900000000000003</v>
      </c>
      <c r="R356" s="185">
        <f>Q356*H356</f>
        <v>1.0603710000000002</v>
      </c>
      <c r="S356" s="185">
        <v>0</v>
      </c>
      <c r="T356" s="18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187" t="s">
        <v>279</v>
      </c>
      <c r="AT356" s="187" t="s">
        <v>154</v>
      </c>
      <c r="AU356" s="187" t="s">
        <v>79</v>
      </c>
      <c r="AY356" s="20" t="s">
        <v>152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79</v>
      </c>
      <c r="BK356" s="188">
        <f>ROUND(I356*H356,2)</f>
        <v>0</v>
      </c>
      <c r="BL356" s="20" t="s">
        <v>279</v>
      </c>
      <c r="BM356" s="187" t="s">
        <v>1018</v>
      </c>
    </row>
    <row r="357" s="13" customFormat="1">
      <c r="A357" s="13"/>
      <c r="B357" s="194"/>
      <c r="C357" s="13"/>
      <c r="D357" s="195" t="s">
        <v>162</v>
      </c>
      <c r="E357" s="196" t="s">
        <v>3</v>
      </c>
      <c r="F357" s="197" t="s">
        <v>1019</v>
      </c>
      <c r="G357" s="13"/>
      <c r="H357" s="198">
        <v>153.90000000000001</v>
      </c>
      <c r="I357" s="199"/>
      <c r="J357" s="13"/>
      <c r="K357" s="13"/>
      <c r="L357" s="194"/>
      <c r="M357" s="200"/>
      <c r="N357" s="201"/>
      <c r="O357" s="201"/>
      <c r="P357" s="201"/>
      <c r="Q357" s="201"/>
      <c r="R357" s="201"/>
      <c r="S357" s="201"/>
      <c r="T357" s="20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6" t="s">
        <v>162</v>
      </c>
      <c r="AU357" s="196" t="s">
        <v>79</v>
      </c>
      <c r="AV357" s="13" t="s">
        <v>81</v>
      </c>
      <c r="AW357" s="13" t="s">
        <v>33</v>
      </c>
      <c r="AX357" s="13" t="s">
        <v>79</v>
      </c>
      <c r="AY357" s="196" t="s">
        <v>152</v>
      </c>
    </row>
    <row r="358" s="2" customFormat="1" ht="24.15" customHeight="1">
      <c r="A358" s="39"/>
      <c r="B358" s="174"/>
      <c r="C358" s="175" t="s">
        <v>607</v>
      </c>
      <c r="D358" s="175" t="s">
        <v>154</v>
      </c>
      <c r="E358" s="176" t="s">
        <v>669</v>
      </c>
      <c r="F358" s="177" t="s">
        <v>670</v>
      </c>
      <c r="G358" s="178" t="s">
        <v>247</v>
      </c>
      <c r="H358" s="179">
        <v>84</v>
      </c>
      <c r="I358" s="180"/>
      <c r="J358" s="181">
        <f>ROUND(I358*H358,2)</f>
        <v>0</v>
      </c>
      <c r="K358" s="182"/>
      <c r="L358" s="40"/>
      <c r="M358" s="183" t="s">
        <v>3</v>
      </c>
      <c r="N358" s="184" t="s">
        <v>43</v>
      </c>
      <c r="O358" s="73"/>
      <c r="P358" s="185">
        <f>O358*H358</f>
        <v>0</v>
      </c>
      <c r="Q358" s="185">
        <v>0.0048399999999999997</v>
      </c>
      <c r="R358" s="185">
        <f>Q358*H358</f>
        <v>0.40655999999999998</v>
      </c>
      <c r="S358" s="185">
        <v>0</v>
      </c>
      <c r="T358" s="18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187" t="s">
        <v>279</v>
      </c>
      <c r="AT358" s="187" t="s">
        <v>154</v>
      </c>
      <c r="AU358" s="187" t="s">
        <v>79</v>
      </c>
      <c r="AY358" s="20" t="s">
        <v>152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20" t="s">
        <v>79</v>
      </c>
      <c r="BK358" s="188">
        <f>ROUND(I358*H358,2)</f>
        <v>0</v>
      </c>
      <c r="BL358" s="20" t="s">
        <v>279</v>
      </c>
      <c r="BM358" s="187" t="s">
        <v>1020</v>
      </c>
    </row>
    <row r="359" s="13" customFormat="1">
      <c r="A359" s="13"/>
      <c r="B359" s="194"/>
      <c r="C359" s="13"/>
      <c r="D359" s="195" t="s">
        <v>162</v>
      </c>
      <c r="E359" s="196" t="s">
        <v>3</v>
      </c>
      <c r="F359" s="197" t="s">
        <v>1021</v>
      </c>
      <c r="G359" s="13"/>
      <c r="H359" s="198">
        <v>84</v>
      </c>
      <c r="I359" s="199"/>
      <c r="J359" s="13"/>
      <c r="K359" s="13"/>
      <c r="L359" s="194"/>
      <c r="M359" s="200"/>
      <c r="N359" s="201"/>
      <c r="O359" s="201"/>
      <c r="P359" s="201"/>
      <c r="Q359" s="201"/>
      <c r="R359" s="201"/>
      <c r="S359" s="201"/>
      <c r="T359" s="20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6" t="s">
        <v>162</v>
      </c>
      <c r="AU359" s="196" t="s">
        <v>79</v>
      </c>
      <c r="AV359" s="13" t="s">
        <v>81</v>
      </c>
      <c r="AW359" s="13" t="s">
        <v>33</v>
      </c>
      <c r="AX359" s="13" t="s">
        <v>79</v>
      </c>
      <c r="AY359" s="196" t="s">
        <v>152</v>
      </c>
    </row>
    <row r="360" s="2" customFormat="1" ht="24.15" customHeight="1">
      <c r="A360" s="39"/>
      <c r="B360" s="174"/>
      <c r="C360" s="175" t="s">
        <v>612</v>
      </c>
      <c r="D360" s="175" t="s">
        <v>154</v>
      </c>
      <c r="E360" s="176" t="s">
        <v>674</v>
      </c>
      <c r="F360" s="177" t="s">
        <v>675</v>
      </c>
      <c r="G360" s="178" t="s">
        <v>676</v>
      </c>
      <c r="H360" s="179">
        <v>1</v>
      </c>
      <c r="I360" s="180"/>
      <c r="J360" s="181">
        <f>ROUND(I360*H360,2)</f>
        <v>0</v>
      </c>
      <c r="K360" s="182"/>
      <c r="L360" s="40"/>
      <c r="M360" s="183" t="s">
        <v>3</v>
      </c>
      <c r="N360" s="184" t="s">
        <v>43</v>
      </c>
      <c r="O360" s="73"/>
      <c r="P360" s="185">
        <f>O360*H360</f>
        <v>0</v>
      </c>
      <c r="Q360" s="185">
        <v>0</v>
      </c>
      <c r="R360" s="185">
        <f>Q360*H360</f>
        <v>0</v>
      </c>
      <c r="S360" s="185">
        <v>0</v>
      </c>
      <c r="T360" s="18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187" t="s">
        <v>279</v>
      </c>
      <c r="AT360" s="187" t="s">
        <v>154</v>
      </c>
      <c r="AU360" s="187" t="s">
        <v>79</v>
      </c>
      <c r="AY360" s="20" t="s">
        <v>152</v>
      </c>
      <c r="BE360" s="188">
        <f>IF(N360="základní",J360,0)</f>
        <v>0</v>
      </c>
      <c r="BF360" s="188">
        <f>IF(N360="snížená",J360,0)</f>
        <v>0</v>
      </c>
      <c r="BG360" s="188">
        <f>IF(N360="zákl. přenesená",J360,0)</f>
        <v>0</v>
      </c>
      <c r="BH360" s="188">
        <f>IF(N360="sníž. přenesená",J360,0)</f>
        <v>0</v>
      </c>
      <c r="BI360" s="188">
        <f>IF(N360="nulová",J360,0)</f>
        <v>0</v>
      </c>
      <c r="BJ360" s="20" t="s">
        <v>79</v>
      </c>
      <c r="BK360" s="188">
        <f>ROUND(I360*H360,2)</f>
        <v>0</v>
      </c>
      <c r="BL360" s="20" t="s">
        <v>279</v>
      </c>
      <c r="BM360" s="187" t="s">
        <v>1022</v>
      </c>
    </row>
    <row r="361" s="2" customFormat="1" ht="16.5" customHeight="1">
      <c r="A361" s="39"/>
      <c r="B361" s="174"/>
      <c r="C361" s="175" t="s">
        <v>617</v>
      </c>
      <c r="D361" s="175" t="s">
        <v>154</v>
      </c>
      <c r="E361" s="176" t="s">
        <v>1023</v>
      </c>
      <c r="F361" s="177" t="s">
        <v>1024</v>
      </c>
      <c r="G361" s="178" t="s">
        <v>364</v>
      </c>
      <c r="H361" s="179">
        <v>466</v>
      </c>
      <c r="I361" s="180"/>
      <c r="J361" s="181">
        <f>ROUND(I361*H361,2)</f>
        <v>0</v>
      </c>
      <c r="K361" s="182"/>
      <c r="L361" s="40"/>
      <c r="M361" s="183" t="s">
        <v>3</v>
      </c>
      <c r="N361" s="184" t="s">
        <v>43</v>
      </c>
      <c r="O361" s="73"/>
      <c r="P361" s="185">
        <f>O361*H361</f>
        <v>0</v>
      </c>
      <c r="Q361" s="185">
        <v>0</v>
      </c>
      <c r="R361" s="185">
        <f>Q361*H361</f>
        <v>0</v>
      </c>
      <c r="S361" s="185">
        <v>0</v>
      </c>
      <c r="T361" s="18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187" t="s">
        <v>860</v>
      </c>
      <c r="AT361" s="187" t="s">
        <v>154</v>
      </c>
      <c r="AU361" s="187" t="s">
        <v>79</v>
      </c>
      <c r="AY361" s="20" t="s">
        <v>152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79</v>
      </c>
      <c r="BK361" s="188">
        <f>ROUND(I361*H361,2)</f>
        <v>0</v>
      </c>
      <c r="BL361" s="20" t="s">
        <v>860</v>
      </c>
      <c r="BM361" s="187" t="s">
        <v>1025</v>
      </c>
    </row>
    <row r="362" s="13" customFormat="1">
      <c r="A362" s="13"/>
      <c r="B362" s="194"/>
      <c r="C362" s="13"/>
      <c r="D362" s="195" t="s">
        <v>162</v>
      </c>
      <c r="E362" s="196" t="s">
        <v>3</v>
      </c>
      <c r="F362" s="197" t="s">
        <v>1026</v>
      </c>
      <c r="G362" s="13"/>
      <c r="H362" s="198">
        <v>466</v>
      </c>
      <c r="I362" s="199"/>
      <c r="J362" s="13"/>
      <c r="K362" s="13"/>
      <c r="L362" s="194"/>
      <c r="M362" s="200"/>
      <c r="N362" s="201"/>
      <c r="O362" s="201"/>
      <c r="P362" s="201"/>
      <c r="Q362" s="201"/>
      <c r="R362" s="201"/>
      <c r="S362" s="201"/>
      <c r="T362" s="20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6" t="s">
        <v>162</v>
      </c>
      <c r="AU362" s="196" t="s">
        <v>79</v>
      </c>
      <c r="AV362" s="13" t="s">
        <v>81</v>
      </c>
      <c r="AW362" s="13" t="s">
        <v>33</v>
      </c>
      <c r="AX362" s="13" t="s">
        <v>79</v>
      </c>
      <c r="AY362" s="196" t="s">
        <v>152</v>
      </c>
    </row>
    <row r="363" s="2" customFormat="1" ht="49.05" customHeight="1">
      <c r="A363" s="39"/>
      <c r="B363" s="174"/>
      <c r="C363" s="175" t="s">
        <v>622</v>
      </c>
      <c r="D363" s="175" t="s">
        <v>154</v>
      </c>
      <c r="E363" s="176" t="s">
        <v>679</v>
      </c>
      <c r="F363" s="177" t="s">
        <v>680</v>
      </c>
      <c r="G363" s="178" t="s">
        <v>329</v>
      </c>
      <c r="H363" s="179">
        <v>5.2489999999999997</v>
      </c>
      <c r="I363" s="180"/>
      <c r="J363" s="181">
        <f>ROUND(I363*H363,2)</f>
        <v>0</v>
      </c>
      <c r="K363" s="182"/>
      <c r="L363" s="40"/>
      <c r="M363" s="183" t="s">
        <v>3</v>
      </c>
      <c r="N363" s="184" t="s">
        <v>43</v>
      </c>
      <c r="O363" s="73"/>
      <c r="P363" s="185">
        <f>O363*H363</f>
        <v>0</v>
      </c>
      <c r="Q363" s="185">
        <v>0</v>
      </c>
      <c r="R363" s="185">
        <f>Q363*H363</f>
        <v>0</v>
      </c>
      <c r="S363" s="185">
        <v>0</v>
      </c>
      <c r="T363" s="18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187" t="s">
        <v>279</v>
      </c>
      <c r="AT363" s="187" t="s">
        <v>154</v>
      </c>
      <c r="AU363" s="187" t="s">
        <v>79</v>
      </c>
      <c r="AY363" s="20" t="s">
        <v>152</v>
      </c>
      <c r="BE363" s="188">
        <f>IF(N363="základní",J363,0)</f>
        <v>0</v>
      </c>
      <c r="BF363" s="188">
        <f>IF(N363="snížená",J363,0)</f>
        <v>0</v>
      </c>
      <c r="BG363" s="188">
        <f>IF(N363="zákl. přenesená",J363,0)</f>
        <v>0</v>
      </c>
      <c r="BH363" s="188">
        <f>IF(N363="sníž. přenesená",J363,0)</f>
        <v>0</v>
      </c>
      <c r="BI363" s="188">
        <f>IF(N363="nulová",J363,0)</f>
        <v>0</v>
      </c>
      <c r="BJ363" s="20" t="s">
        <v>79</v>
      </c>
      <c r="BK363" s="188">
        <f>ROUND(I363*H363,2)</f>
        <v>0</v>
      </c>
      <c r="BL363" s="20" t="s">
        <v>279</v>
      </c>
      <c r="BM363" s="187" t="s">
        <v>1027</v>
      </c>
    </row>
    <row r="364" s="2" customFormat="1">
      <c r="A364" s="39"/>
      <c r="B364" s="40"/>
      <c r="C364" s="39"/>
      <c r="D364" s="189" t="s">
        <v>160</v>
      </c>
      <c r="E364" s="39"/>
      <c r="F364" s="190" t="s">
        <v>682</v>
      </c>
      <c r="G364" s="39"/>
      <c r="H364" s="39"/>
      <c r="I364" s="191"/>
      <c r="J364" s="39"/>
      <c r="K364" s="39"/>
      <c r="L364" s="40"/>
      <c r="M364" s="192"/>
      <c r="N364" s="193"/>
      <c r="O364" s="73"/>
      <c r="P364" s="73"/>
      <c r="Q364" s="73"/>
      <c r="R364" s="73"/>
      <c r="S364" s="73"/>
      <c r="T364" s="74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20" t="s">
        <v>160</v>
      </c>
      <c r="AU364" s="20" t="s">
        <v>79</v>
      </c>
    </row>
    <row r="365" s="12" customFormat="1" ht="25.92" customHeight="1">
      <c r="A365" s="12"/>
      <c r="B365" s="161"/>
      <c r="C365" s="12"/>
      <c r="D365" s="162" t="s">
        <v>71</v>
      </c>
      <c r="E365" s="163" t="s">
        <v>683</v>
      </c>
      <c r="F365" s="163" t="s">
        <v>684</v>
      </c>
      <c r="G365" s="12"/>
      <c r="H365" s="12"/>
      <c r="I365" s="164"/>
      <c r="J365" s="165">
        <f>BK365</f>
        <v>0</v>
      </c>
      <c r="K365" s="12"/>
      <c r="L365" s="161"/>
      <c r="M365" s="166"/>
      <c r="N365" s="167"/>
      <c r="O365" s="167"/>
      <c r="P365" s="168">
        <f>SUM(P366:P397)</f>
        <v>0</v>
      </c>
      <c r="Q365" s="167"/>
      <c r="R365" s="168">
        <f>SUM(R366:R397)</f>
        <v>89.651195000000001</v>
      </c>
      <c r="S365" s="167"/>
      <c r="T365" s="169">
        <f>SUM(T366:T397)</f>
        <v>90.481769999999997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62" t="s">
        <v>81</v>
      </c>
      <c r="AT365" s="170" t="s">
        <v>71</v>
      </c>
      <c r="AU365" s="170" t="s">
        <v>72</v>
      </c>
      <c r="AY365" s="162" t="s">
        <v>152</v>
      </c>
      <c r="BK365" s="171">
        <f>SUM(BK366:BK397)</f>
        <v>0</v>
      </c>
    </row>
    <row r="366" s="2" customFormat="1" ht="24.15" customHeight="1">
      <c r="A366" s="39"/>
      <c r="B366" s="174"/>
      <c r="C366" s="175" t="s">
        <v>626</v>
      </c>
      <c r="D366" s="175" t="s">
        <v>154</v>
      </c>
      <c r="E366" s="176" t="s">
        <v>1028</v>
      </c>
      <c r="F366" s="177" t="s">
        <v>1029</v>
      </c>
      <c r="G366" s="178" t="s">
        <v>157</v>
      </c>
      <c r="H366" s="179">
        <v>750</v>
      </c>
      <c r="I366" s="180"/>
      <c r="J366" s="181">
        <f>ROUND(I366*H366,2)</f>
        <v>0</v>
      </c>
      <c r="K366" s="182"/>
      <c r="L366" s="40"/>
      <c r="M366" s="183" t="s">
        <v>3</v>
      </c>
      <c r="N366" s="184" t="s">
        <v>43</v>
      </c>
      <c r="O366" s="73"/>
      <c r="P366" s="185">
        <f>O366*H366</f>
        <v>0</v>
      </c>
      <c r="Q366" s="185">
        <v>0</v>
      </c>
      <c r="R366" s="185">
        <f>Q366*H366</f>
        <v>0</v>
      </c>
      <c r="S366" s="185">
        <v>0.12062000000000001</v>
      </c>
      <c r="T366" s="186">
        <f>S366*H366</f>
        <v>90.465000000000003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187" t="s">
        <v>279</v>
      </c>
      <c r="AT366" s="187" t="s">
        <v>154</v>
      </c>
      <c r="AU366" s="187" t="s">
        <v>79</v>
      </c>
      <c r="AY366" s="20" t="s">
        <v>152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79</v>
      </c>
      <c r="BK366" s="188">
        <f>ROUND(I366*H366,2)</f>
        <v>0</v>
      </c>
      <c r="BL366" s="20" t="s">
        <v>279</v>
      </c>
      <c r="BM366" s="187" t="s">
        <v>1030</v>
      </c>
    </row>
    <row r="367" s="2" customFormat="1">
      <c r="A367" s="39"/>
      <c r="B367" s="40"/>
      <c r="C367" s="39"/>
      <c r="D367" s="189" t="s">
        <v>160</v>
      </c>
      <c r="E367" s="39"/>
      <c r="F367" s="190" t="s">
        <v>1031</v>
      </c>
      <c r="G367" s="39"/>
      <c r="H367" s="39"/>
      <c r="I367" s="191"/>
      <c r="J367" s="39"/>
      <c r="K367" s="39"/>
      <c r="L367" s="40"/>
      <c r="M367" s="192"/>
      <c r="N367" s="193"/>
      <c r="O367" s="73"/>
      <c r="P367" s="73"/>
      <c r="Q367" s="73"/>
      <c r="R367" s="73"/>
      <c r="S367" s="73"/>
      <c r="T367" s="74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20" t="s">
        <v>160</v>
      </c>
      <c r="AU367" s="20" t="s">
        <v>79</v>
      </c>
    </row>
    <row r="368" s="13" customFormat="1">
      <c r="A368" s="13"/>
      <c r="B368" s="194"/>
      <c r="C368" s="13"/>
      <c r="D368" s="195" t="s">
        <v>162</v>
      </c>
      <c r="E368" s="196" t="s">
        <v>3</v>
      </c>
      <c r="F368" s="197" t="s">
        <v>954</v>
      </c>
      <c r="G368" s="13"/>
      <c r="H368" s="198">
        <v>750</v>
      </c>
      <c r="I368" s="199"/>
      <c r="J368" s="13"/>
      <c r="K368" s="13"/>
      <c r="L368" s="194"/>
      <c r="M368" s="200"/>
      <c r="N368" s="201"/>
      <c r="O368" s="201"/>
      <c r="P368" s="201"/>
      <c r="Q368" s="201"/>
      <c r="R368" s="201"/>
      <c r="S368" s="201"/>
      <c r="T368" s="20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6" t="s">
        <v>162</v>
      </c>
      <c r="AU368" s="196" t="s">
        <v>79</v>
      </c>
      <c r="AV368" s="13" t="s">
        <v>81</v>
      </c>
      <c r="AW368" s="13" t="s">
        <v>33</v>
      </c>
      <c r="AX368" s="13" t="s">
        <v>79</v>
      </c>
      <c r="AY368" s="196" t="s">
        <v>152</v>
      </c>
    </row>
    <row r="369" s="2" customFormat="1" ht="24.15" customHeight="1">
      <c r="A369" s="39"/>
      <c r="B369" s="174"/>
      <c r="C369" s="175" t="s">
        <v>630</v>
      </c>
      <c r="D369" s="175" t="s">
        <v>154</v>
      </c>
      <c r="E369" s="176" t="s">
        <v>1032</v>
      </c>
      <c r="F369" s="177" t="s">
        <v>1033</v>
      </c>
      <c r="G369" s="178" t="s">
        <v>157</v>
      </c>
      <c r="H369" s="179">
        <v>750</v>
      </c>
      <c r="I369" s="180"/>
      <c r="J369" s="181">
        <f>ROUND(I369*H369,2)</f>
        <v>0</v>
      </c>
      <c r="K369" s="182"/>
      <c r="L369" s="40"/>
      <c r="M369" s="183" t="s">
        <v>3</v>
      </c>
      <c r="N369" s="184" t="s">
        <v>43</v>
      </c>
      <c r="O369" s="73"/>
      <c r="P369" s="185">
        <f>O369*H369</f>
        <v>0</v>
      </c>
      <c r="Q369" s="185">
        <v>0</v>
      </c>
      <c r="R369" s="185">
        <f>Q369*H369</f>
        <v>0</v>
      </c>
      <c r="S369" s="185">
        <v>0</v>
      </c>
      <c r="T369" s="18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187" t="s">
        <v>279</v>
      </c>
      <c r="AT369" s="187" t="s">
        <v>154</v>
      </c>
      <c r="AU369" s="187" t="s">
        <v>79</v>
      </c>
      <c r="AY369" s="20" t="s">
        <v>152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20" t="s">
        <v>79</v>
      </c>
      <c r="BK369" s="188">
        <f>ROUND(I369*H369,2)</f>
        <v>0</v>
      </c>
      <c r="BL369" s="20" t="s">
        <v>279</v>
      </c>
      <c r="BM369" s="187" t="s">
        <v>1034</v>
      </c>
    </row>
    <row r="370" s="2" customFormat="1">
      <c r="A370" s="39"/>
      <c r="B370" s="40"/>
      <c r="C370" s="39"/>
      <c r="D370" s="189" t="s">
        <v>160</v>
      </c>
      <c r="E370" s="39"/>
      <c r="F370" s="190" t="s">
        <v>1035</v>
      </c>
      <c r="G370" s="39"/>
      <c r="H370" s="39"/>
      <c r="I370" s="191"/>
      <c r="J370" s="39"/>
      <c r="K370" s="39"/>
      <c r="L370" s="40"/>
      <c r="M370" s="192"/>
      <c r="N370" s="193"/>
      <c r="O370" s="73"/>
      <c r="P370" s="73"/>
      <c r="Q370" s="73"/>
      <c r="R370" s="73"/>
      <c r="S370" s="73"/>
      <c r="T370" s="74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20" t="s">
        <v>160</v>
      </c>
      <c r="AU370" s="20" t="s">
        <v>79</v>
      </c>
    </row>
    <row r="371" s="2" customFormat="1" ht="24.15" customHeight="1">
      <c r="A371" s="39"/>
      <c r="B371" s="174"/>
      <c r="C371" s="175" t="s">
        <v>635</v>
      </c>
      <c r="D371" s="175" t="s">
        <v>154</v>
      </c>
      <c r="E371" s="176" t="s">
        <v>1036</v>
      </c>
      <c r="F371" s="177" t="s">
        <v>1037</v>
      </c>
      <c r="G371" s="178" t="s">
        <v>157</v>
      </c>
      <c r="H371" s="179">
        <v>750</v>
      </c>
      <c r="I371" s="180"/>
      <c r="J371" s="181">
        <f>ROUND(I371*H371,2)</f>
        <v>0</v>
      </c>
      <c r="K371" s="182"/>
      <c r="L371" s="40"/>
      <c r="M371" s="183" t="s">
        <v>3</v>
      </c>
      <c r="N371" s="184" t="s">
        <v>43</v>
      </c>
      <c r="O371" s="73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187" t="s">
        <v>279</v>
      </c>
      <c r="AT371" s="187" t="s">
        <v>154</v>
      </c>
      <c r="AU371" s="187" t="s">
        <v>79</v>
      </c>
      <c r="AY371" s="20" t="s">
        <v>152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20" t="s">
        <v>79</v>
      </c>
      <c r="BK371" s="188">
        <f>ROUND(I371*H371,2)</f>
        <v>0</v>
      </c>
      <c r="BL371" s="20" t="s">
        <v>279</v>
      </c>
      <c r="BM371" s="187" t="s">
        <v>1038</v>
      </c>
    </row>
    <row r="372" s="2" customFormat="1">
      <c r="A372" s="39"/>
      <c r="B372" s="40"/>
      <c r="C372" s="39"/>
      <c r="D372" s="189" t="s">
        <v>160</v>
      </c>
      <c r="E372" s="39"/>
      <c r="F372" s="190" t="s">
        <v>1039</v>
      </c>
      <c r="G372" s="39"/>
      <c r="H372" s="39"/>
      <c r="I372" s="191"/>
      <c r="J372" s="39"/>
      <c r="K372" s="39"/>
      <c r="L372" s="40"/>
      <c r="M372" s="192"/>
      <c r="N372" s="193"/>
      <c r="O372" s="73"/>
      <c r="P372" s="73"/>
      <c r="Q372" s="73"/>
      <c r="R372" s="73"/>
      <c r="S372" s="73"/>
      <c r="T372" s="7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20" t="s">
        <v>160</v>
      </c>
      <c r="AU372" s="20" t="s">
        <v>79</v>
      </c>
    </row>
    <row r="373" s="13" customFormat="1">
      <c r="A373" s="13"/>
      <c r="B373" s="194"/>
      <c r="C373" s="13"/>
      <c r="D373" s="195" t="s">
        <v>162</v>
      </c>
      <c r="E373" s="196" t="s">
        <v>3</v>
      </c>
      <c r="F373" s="197" t="s">
        <v>954</v>
      </c>
      <c r="G373" s="13"/>
      <c r="H373" s="198">
        <v>750</v>
      </c>
      <c r="I373" s="199"/>
      <c r="J373" s="13"/>
      <c r="K373" s="13"/>
      <c r="L373" s="194"/>
      <c r="M373" s="200"/>
      <c r="N373" s="201"/>
      <c r="O373" s="201"/>
      <c r="P373" s="201"/>
      <c r="Q373" s="201"/>
      <c r="R373" s="201"/>
      <c r="S373" s="201"/>
      <c r="T373" s="20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6" t="s">
        <v>162</v>
      </c>
      <c r="AU373" s="196" t="s">
        <v>79</v>
      </c>
      <c r="AV373" s="13" t="s">
        <v>81</v>
      </c>
      <c r="AW373" s="13" t="s">
        <v>33</v>
      </c>
      <c r="AX373" s="13" t="s">
        <v>79</v>
      </c>
      <c r="AY373" s="196" t="s">
        <v>152</v>
      </c>
    </row>
    <row r="374" s="2" customFormat="1" ht="16.5" customHeight="1">
      <c r="A374" s="39"/>
      <c r="B374" s="174"/>
      <c r="C374" s="227" t="s">
        <v>640</v>
      </c>
      <c r="D374" s="227" t="s">
        <v>379</v>
      </c>
      <c r="E374" s="228" t="s">
        <v>1040</v>
      </c>
      <c r="F374" s="229" t="s">
        <v>1041</v>
      </c>
      <c r="G374" s="230" t="s">
        <v>157</v>
      </c>
      <c r="H374" s="231">
        <v>825</v>
      </c>
      <c r="I374" s="232"/>
      <c r="J374" s="233">
        <f>ROUND(I374*H374,2)</f>
        <v>0</v>
      </c>
      <c r="K374" s="234"/>
      <c r="L374" s="235"/>
      <c r="M374" s="236" t="s">
        <v>3</v>
      </c>
      <c r="N374" s="237" t="s">
        <v>43</v>
      </c>
      <c r="O374" s="73"/>
      <c r="P374" s="185">
        <f>O374*H374</f>
        <v>0</v>
      </c>
      <c r="Q374" s="185">
        <v>0.00013999999999999999</v>
      </c>
      <c r="R374" s="185">
        <f>Q374*H374</f>
        <v>0.11549999999999999</v>
      </c>
      <c r="S374" s="185">
        <v>0</v>
      </c>
      <c r="T374" s="18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87" t="s">
        <v>382</v>
      </c>
      <c r="AT374" s="187" t="s">
        <v>379</v>
      </c>
      <c r="AU374" s="187" t="s">
        <v>79</v>
      </c>
      <c r="AY374" s="20" t="s">
        <v>152</v>
      </c>
      <c r="BE374" s="188">
        <f>IF(N374="základní",J374,0)</f>
        <v>0</v>
      </c>
      <c r="BF374" s="188">
        <f>IF(N374="snížená",J374,0)</f>
        <v>0</v>
      </c>
      <c r="BG374" s="188">
        <f>IF(N374="zákl. přenesená",J374,0)</f>
        <v>0</v>
      </c>
      <c r="BH374" s="188">
        <f>IF(N374="sníž. přenesená",J374,0)</f>
        <v>0</v>
      </c>
      <c r="BI374" s="188">
        <f>IF(N374="nulová",J374,0)</f>
        <v>0</v>
      </c>
      <c r="BJ374" s="20" t="s">
        <v>79</v>
      </c>
      <c r="BK374" s="188">
        <f>ROUND(I374*H374,2)</f>
        <v>0</v>
      </c>
      <c r="BL374" s="20" t="s">
        <v>279</v>
      </c>
      <c r="BM374" s="187" t="s">
        <v>1042</v>
      </c>
    </row>
    <row r="375" s="2" customFormat="1">
      <c r="A375" s="39"/>
      <c r="B375" s="40"/>
      <c r="C375" s="39"/>
      <c r="D375" s="189" t="s">
        <v>160</v>
      </c>
      <c r="E375" s="39"/>
      <c r="F375" s="190" t="s">
        <v>1043</v>
      </c>
      <c r="G375" s="39"/>
      <c r="H375" s="39"/>
      <c r="I375" s="191"/>
      <c r="J375" s="39"/>
      <c r="K375" s="39"/>
      <c r="L375" s="40"/>
      <c r="M375" s="192"/>
      <c r="N375" s="193"/>
      <c r="O375" s="73"/>
      <c r="P375" s="73"/>
      <c r="Q375" s="73"/>
      <c r="R375" s="73"/>
      <c r="S375" s="73"/>
      <c r="T375" s="7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20" t="s">
        <v>160</v>
      </c>
      <c r="AU375" s="20" t="s">
        <v>79</v>
      </c>
    </row>
    <row r="376" s="13" customFormat="1">
      <c r="A376" s="13"/>
      <c r="B376" s="194"/>
      <c r="C376" s="13"/>
      <c r="D376" s="195" t="s">
        <v>162</v>
      </c>
      <c r="E376" s="13"/>
      <c r="F376" s="197" t="s">
        <v>1044</v>
      </c>
      <c r="G376" s="13"/>
      <c r="H376" s="198">
        <v>825</v>
      </c>
      <c r="I376" s="199"/>
      <c r="J376" s="13"/>
      <c r="K376" s="13"/>
      <c r="L376" s="194"/>
      <c r="M376" s="200"/>
      <c r="N376" s="201"/>
      <c r="O376" s="201"/>
      <c r="P376" s="201"/>
      <c r="Q376" s="201"/>
      <c r="R376" s="201"/>
      <c r="S376" s="201"/>
      <c r="T376" s="20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6" t="s">
        <v>162</v>
      </c>
      <c r="AU376" s="196" t="s">
        <v>79</v>
      </c>
      <c r="AV376" s="13" t="s">
        <v>81</v>
      </c>
      <c r="AW376" s="13" t="s">
        <v>4</v>
      </c>
      <c r="AX376" s="13" t="s">
        <v>79</v>
      </c>
      <c r="AY376" s="196" t="s">
        <v>152</v>
      </c>
    </row>
    <row r="377" s="2" customFormat="1" ht="37.8" customHeight="1">
      <c r="A377" s="39"/>
      <c r="B377" s="174"/>
      <c r="C377" s="175" t="s">
        <v>645</v>
      </c>
      <c r="D377" s="175" t="s">
        <v>154</v>
      </c>
      <c r="E377" s="176" t="s">
        <v>686</v>
      </c>
      <c r="F377" s="177" t="s">
        <v>687</v>
      </c>
      <c r="G377" s="178" t="s">
        <v>157</v>
      </c>
      <c r="H377" s="179">
        <v>1054</v>
      </c>
      <c r="I377" s="180"/>
      <c r="J377" s="181">
        <f>ROUND(I377*H377,2)</f>
        <v>0</v>
      </c>
      <c r="K377" s="182"/>
      <c r="L377" s="40"/>
      <c r="M377" s="183" t="s">
        <v>3</v>
      </c>
      <c r="N377" s="184" t="s">
        <v>43</v>
      </c>
      <c r="O377" s="73"/>
      <c r="P377" s="185">
        <f>O377*H377</f>
        <v>0</v>
      </c>
      <c r="Q377" s="185">
        <v>0</v>
      </c>
      <c r="R377" s="185">
        <f>Q377*H377</f>
        <v>0</v>
      </c>
      <c r="S377" s="185">
        <v>0</v>
      </c>
      <c r="T377" s="18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187" t="s">
        <v>279</v>
      </c>
      <c r="AT377" s="187" t="s">
        <v>154</v>
      </c>
      <c r="AU377" s="187" t="s">
        <v>79</v>
      </c>
      <c r="AY377" s="20" t="s">
        <v>152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20" t="s">
        <v>79</v>
      </c>
      <c r="BK377" s="188">
        <f>ROUND(I377*H377,2)</f>
        <v>0</v>
      </c>
      <c r="BL377" s="20" t="s">
        <v>279</v>
      </c>
      <c r="BM377" s="187" t="s">
        <v>1045</v>
      </c>
    </row>
    <row r="378" s="2" customFormat="1">
      <c r="A378" s="39"/>
      <c r="B378" s="40"/>
      <c r="C378" s="39"/>
      <c r="D378" s="189" t="s">
        <v>160</v>
      </c>
      <c r="E378" s="39"/>
      <c r="F378" s="190" t="s">
        <v>689</v>
      </c>
      <c r="G378" s="39"/>
      <c r="H378" s="39"/>
      <c r="I378" s="191"/>
      <c r="J378" s="39"/>
      <c r="K378" s="39"/>
      <c r="L378" s="40"/>
      <c r="M378" s="192"/>
      <c r="N378" s="193"/>
      <c r="O378" s="73"/>
      <c r="P378" s="73"/>
      <c r="Q378" s="73"/>
      <c r="R378" s="73"/>
      <c r="S378" s="73"/>
      <c r="T378" s="74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20" t="s">
        <v>160</v>
      </c>
      <c r="AU378" s="20" t="s">
        <v>79</v>
      </c>
    </row>
    <row r="379" s="13" customFormat="1">
      <c r="A379" s="13"/>
      <c r="B379" s="194"/>
      <c r="C379" s="13"/>
      <c r="D379" s="195" t="s">
        <v>162</v>
      </c>
      <c r="E379" s="196" t="s">
        <v>3</v>
      </c>
      <c r="F379" s="197" t="s">
        <v>1046</v>
      </c>
      <c r="G379" s="13"/>
      <c r="H379" s="198">
        <v>1054</v>
      </c>
      <c r="I379" s="199"/>
      <c r="J379" s="13"/>
      <c r="K379" s="13"/>
      <c r="L379" s="194"/>
      <c r="M379" s="200"/>
      <c r="N379" s="201"/>
      <c r="O379" s="201"/>
      <c r="P379" s="201"/>
      <c r="Q379" s="201"/>
      <c r="R379" s="201"/>
      <c r="S379" s="201"/>
      <c r="T379" s="20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6" t="s">
        <v>162</v>
      </c>
      <c r="AU379" s="196" t="s">
        <v>79</v>
      </c>
      <c r="AV379" s="13" t="s">
        <v>81</v>
      </c>
      <c r="AW379" s="13" t="s">
        <v>33</v>
      </c>
      <c r="AX379" s="13" t="s">
        <v>79</v>
      </c>
      <c r="AY379" s="196" t="s">
        <v>152</v>
      </c>
    </row>
    <row r="380" s="2" customFormat="1" ht="16.5" customHeight="1">
      <c r="A380" s="39"/>
      <c r="B380" s="174"/>
      <c r="C380" s="227" t="s">
        <v>650</v>
      </c>
      <c r="D380" s="227" t="s">
        <v>379</v>
      </c>
      <c r="E380" s="228" t="s">
        <v>692</v>
      </c>
      <c r="F380" s="229" t="s">
        <v>693</v>
      </c>
      <c r="G380" s="230" t="s">
        <v>157</v>
      </c>
      <c r="H380" s="231">
        <v>1159.4000000000001</v>
      </c>
      <c r="I380" s="232"/>
      <c r="J380" s="233">
        <f>ROUND(I380*H380,2)</f>
        <v>0</v>
      </c>
      <c r="K380" s="234"/>
      <c r="L380" s="235"/>
      <c r="M380" s="236" t="s">
        <v>3</v>
      </c>
      <c r="N380" s="237" t="s">
        <v>43</v>
      </c>
      <c r="O380" s="73"/>
      <c r="P380" s="185">
        <f>O380*H380</f>
        <v>0</v>
      </c>
      <c r="Q380" s="185">
        <v>0.00040000000000000002</v>
      </c>
      <c r="R380" s="185">
        <f>Q380*H380</f>
        <v>0.46376000000000006</v>
      </c>
      <c r="S380" s="185">
        <v>0</v>
      </c>
      <c r="T380" s="18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187" t="s">
        <v>382</v>
      </c>
      <c r="AT380" s="187" t="s">
        <v>379</v>
      </c>
      <c r="AU380" s="187" t="s">
        <v>79</v>
      </c>
      <c r="AY380" s="20" t="s">
        <v>152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20" t="s">
        <v>79</v>
      </c>
      <c r="BK380" s="188">
        <f>ROUND(I380*H380,2)</f>
        <v>0</v>
      </c>
      <c r="BL380" s="20" t="s">
        <v>279</v>
      </c>
      <c r="BM380" s="187" t="s">
        <v>1047</v>
      </c>
    </row>
    <row r="381" s="2" customFormat="1">
      <c r="A381" s="39"/>
      <c r="B381" s="40"/>
      <c r="C381" s="39"/>
      <c r="D381" s="189" t="s">
        <v>160</v>
      </c>
      <c r="E381" s="39"/>
      <c r="F381" s="190" t="s">
        <v>695</v>
      </c>
      <c r="G381" s="39"/>
      <c r="H381" s="39"/>
      <c r="I381" s="191"/>
      <c r="J381" s="39"/>
      <c r="K381" s="39"/>
      <c r="L381" s="40"/>
      <c r="M381" s="192"/>
      <c r="N381" s="193"/>
      <c r="O381" s="73"/>
      <c r="P381" s="73"/>
      <c r="Q381" s="73"/>
      <c r="R381" s="73"/>
      <c r="S381" s="73"/>
      <c r="T381" s="74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20" t="s">
        <v>160</v>
      </c>
      <c r="AU381" s="20" t="s">
        <v>79</v>
      </c>
    </row>
    <row r="382" s="13" customFormat="1">
      <c r="A382" s="13"/>
      <c r="B382" s="194"/>
      <c r="C382" s="13"/>
      <c r="D382" s="195" t="s">
        <v>162</v>
      </c>
      <c r="E382" s="13"/>
      <c r="F382" s="197" t="s">
        <v>1048</v>
      </c>
      <c r="G382" s="13"/>
      <c r="H382" s="198">
        <v>1159.4000000000001</v>
      </c>
      <c r="I382" s="199"/>
      <c r="J382" s="13"/>
      <c r="K382" s="13"/>
      <c r="L382" s="194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6" t="s">
        <v>162</v>
      </c>
      <c r="AU382" s="196" t="s">
        <v>79</v>
      </c>
      <c r="AV382" s="13" t="s">
        <v>81</v>
      </c>
      <c r="AW382" s="13" t="s">
        <v>4</v>
      </c>
      <c r="AX382" s="13" t="s">
        <v>79</v>
      </c>
      <c r="AY382" s="196" t="s">
        <v>152</v>
      </c>
    </row>
    <row r="383" s="2" customFormat="1" ht="24.15" customHeight="1">
      <c r="A383" s="39"/>
      <c r="B383" s="174"/>
      <c r="C383" s="175" t="s">
        <v>655</v>
      </c>
      <c r="D383" s="175" t="s">
        <v>154</v>
      </c>
      <c r="E383" s="176" t="s">
        <v>698</v>
      </c>
      <c r="F383" s="177" t="s">
        <v>699</v>
      </c>
      <c r="G383" s="178" t="s">
        <v>157</v>
      </c>
      <c r="H383" s="179">
        <v>129</v>
      </c>
      <c r="I383" s="180"/>
      <c r="J383" s="181">
        <f>ROUND(I383*H383,2)</f>
        <v>0</v>
      </c>
      <c r="K383" s="182"/>
      <c r="L383" s="40"/>
      <c r="M383" s="183" t="s">
        <v>3</v>
      </c>
      <c r="N383" s="184" t="s">
        <v>43</v>
      </c>
      <c r="O383" s="73"/>
      <c r="P383" s="185">
        <f>O383*H383</f>
        <v>0</v>
      </c>
      <c r="Q383" s="185">
        <v>0</v>
      </c>
      <c r="R383" s="185">
        <f>Q383*H383</f>
        <v>0</v>
      </c>
      <c r="S383" s="185">
        <v>0.00012999999999999999</v>
      </c>
      <c r="T383" s="186">
        <f>S383*H383</f>
        <v>0.01677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187" t="s">
        <v>279</v>
      </c>
      <c r="AT383" s="187" t="s">
        <v>154</v>
      </c>
      <c r="AU383" s="187" t="s">
        <v>79</v>
      </c>
      <c r="AY383" s="20" t="s">
        <v>152</v>
      </c>
      <c r="BE383" s="188">
        <f>IF(N383="základní",J383,0)</f>
        <v>0</v>
      </c>
      <c r="BF383" s="188">
        <f>IF(N383="snížená",J383,0)</f>
        <v>0</v>
      </c>
      <c r="BG383" s="188">
        <f>IF(N383="zákl. přenesená",J383,0)</f>
        <v>0</v>
      </c>
      <c r="BH383" s="188">
        <f>IF(N383="sníž. přenesená",J383,0)</f>
        <v>0</v>
      </c>
      <c r="BI383" s="188">
        <f>IF(N383="nulová",J383,0)</f>
        <v>0</v>
      </c>
      <c r="BJ383" s="20" t="s">
        <v>79</v>
      </c>
      <c r="BK383" s="188">
        <f>ROUND(I383*H383,2)</f>
        <v>0</v>
      </c>
      <c r="BL383" s="20" t="s">
        <v>279</v>
      </c>
      <c r="BM383" s="187" t="s">
        <v>1049</v>
      </c>
    </row>
    <row r="384" s="2" customFormat="1">
      <c r="A384" s="39"/>
      <c r="B384" s="40"/>
      <c r="C384" s="39"/>
      <c r="D384" s="189" t="s">
        <v>160</v>
      </c>
      <c r="E384" s="39"/>
      <c r="F384" s="190" t="s">
        <v>701</v>
      </c>
      <c r="G384" s="39"/>
      <c r="H384" s="39"/>
      <c r="I384" s="191"/>
      <c r="J384" s="39"/>
      <c r="K384" s="39"/>
      <c r="L384" s="40"/>
      <c r="M384" s="192"/>
      <c r="N384" s="193"/>
      <c r="O384" s="73"/>
      <c r="P384" s="73"/>
      <c r="Q384" s="73"/>
      <c r="R384" s="73"/>
      <c r="S384" s="73"/>
      <c r="T384" s="74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20" t="s">
        <v>160</v>
      </c>
      <c r="AU384" s="20" t="s">
        <v>79</v>
      </c>
    </row>
    <row r="385" s="13" customFormat="1">
      <c r="A385" s="13"/>
      <c r="B385" s="194"/>
      <c r="C385" s="13"/>
      <c r="D385" s="195" t="s">
        <v>162</v>
      </c>
      <c r="E385" s="196" t="s">
        <v>3</v>
      </c>
      <c r="F385" s="197" t="s">
        <v>929</v>
      </c>
      <c r="G385" s="13"/>
      <c r="H385" s="198">
        <v>129</v>
      </c>
      <c r="I385" s="199"/>
      <c r="J385" s="13"/>
      <c r="K385" s="13"/>
      <c r="L385" s="194"/>
      <c r="M385" s="200"/>
      <c r="N385" s="201"/>
      <c r="O385" s="201"/>
      <c r="P385" s="201"/>
      <c r="Q385" s="201"/>
      <c r="R385" s="201"/>
      <c r="S385" s="201"/>
      <c r="T385" s="20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6" t="s">
        <v>162</v>
      </c>
      <c r="AU385" s="196" t="s">
        <v>79</v>
      </c>
      <c r="AV385" s="13" t="s">
        <v>81</v>
      </c>
      <c r="AW385" s="13" t="s">
        <v>33</v>
      </c>
      <c r="AX385" s="13" t="s">
        <v>79</v>
      </c>
      <c r="AY385" s="196" t="s">
        <v>152</v>
      </c>
    </row>
    <row r="386" s="2" customFormat="1" ht="16.5" customHeight="1">
      <c r="A386" s="39"/>
      <c r="B386" s="174"/>
      <c r="C386" s="175" t="s">
        <v>659</v>
      </c>
      <c r="D386" s="175" t="s">
        <v>154</v>
      </c>
      <c r="E386" s="176" t="s">
        <v>704</v>
      </c>
      <c r="F386" s="177" t="s">
        <v>705</v>
      </c>
      <c r="G386" s="178" t="s">
        <v>157</v>
      </c>
      <c r="H386" s="179">
        <v>129</v>
      </c>
      <c r="I386" s="180"/>
      <c r="J386" s="181">
        <f>ROUND(I386*H386,2)</f>
        <v>0</v>
      </c>
      <c r="K386" s="182"/>
      <c r="L386" s="40"/>
      <c r="M386" s="183" t="s">
        <v>3</v>
      </c>
      <c r="N386" s="184" t="s">
        <v>43</v>
      </c>
      <c r="O386" s="73"/>
      <c r="P386" s="185">
        <f>O386*H386</f>
        <v>0</v>
      </c>
      <c r="Q386" s="185">
        <v>0</v>
      </c>
      <c r="R386" s="185">
        <f>Q386*H386</f>
        <v>0</v>
      </c>
      <c r="S386" s="185">
        <v>0</v>
      </c>
      <c r="T386" s="18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187" t="s">
        <v>279</v>
      </c>
      <c r="AT386" s="187" t="s">
        <v>154</v>
      </c>
      <c r="AU386" s="187" t="s">
        <v>79</v>
      </c>
      <c r="AY386" s="20" t="s">
        <v>152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79</v>
      </c>
      <c r="BK386" s="188">
        <f>ROUND(I386*H386,2)</f>
        <v>0</v>
      </c>
      <c r="BL386" s="20" t="s">
        <v>279</v>
      </c>
      <c r="BM386" s="187" t="s">
        <v>1050</v>
      </c>
    </row>
    <row r="387" s="2" customFormat="1">
      <c r="A387" s="39"/>
      <c r="B387" s="40"/>
      <c r="C387" s="39"/>
      <c r="D387" s="189" t="s">
        <v>160</v>
      </c>
      <c r="E387" s="39"/>
      <c r="F387" s="190" t="s">
        <v>707</v>
      </c>
      <c r="G387" s="39"/>
      <c r="H387" s="39"/>
      <c r="I387" s="191"/>
      <c r="J387" s="39"/>
      <c r="K387" s="39"/>
      <c r="L387" s="40"/>
      <c r="M387" s="192"/>
      <c r="N387" s="193"/>
      <c r="O387" s="73"/>
      <c r="P387" s="73"/>
      <c r="Q387" s="73"/>
      <c r="R387" s="73"/>
      <c r="S387" s="73"/>
      <c r="T387" s="74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20" t="s">
        <v>160</v>
      </c>
      <c r="AU387" s="20" t="s">
        <v>79</v>
      </c>
    </row>
    <row r="388" s="13" customFormat="1">
      <c r="A388" s="13"/>
      <c r="B388" s="194"/>
      <c r="C388" s="13"/>
      <c r="D388" s="195" t="s">
        <v>162</v>
      </c>
      <c r="E388" s="196" t="s">
        <v>3</v>
      </c>
      <c r="F388" s="197" t="s">
        <v>929</v>
      </c>
      <c r="G388" s="13"/>
      <c r="H388" s="198">
        <v>129</v>
      </c>
      <c r="I388" s="199"/>
      <c r="J388" s="13"/>
      <c r="K388" s="13"/>
      <c r="L388" s="194"/>
      <c r="M388" s="200"/>
      <c r="N388" s="201"/>
      <c r="O388" s="201"/>
      <c r="P388" s="201"/>
      <c r="Q388" s="201"/>
      <c r="R388" s="201"/>
      <c r="S388" s="201"/>
      <c r="T388" s="20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6" t="s">
        <v>162</v>
      </c>
      <c r="AU388" s="196" t="s">
        <v>79</v>
      </c>
      <c r="AV388" s="13" t="s">
        <v>81</v>
      </c>
      <c r="AW388" s="13" t="s">
        <v>33</v>
      </c>
      <c r="AX388" s="13" t="s">
        <v>79</v>
      </c>
      <c r="AY388" s="196" t="s">
        <v>152</v>
      </c>
    </row>
    <row r="389" s="2" customFormat="1" ht="44.25" customHeight="1">
      <c r="A389" s="39"/>
      <c r="B389" s="174"/>
      <c r="C389" s="227" t="s">
        <v>663</v>
      </c>
      <c r="D389" s="227" t="s">
        <v>379</v>
      </c>
      <c r="E389" s="228" t="s">
        <v>709</v>
      </c>
      <c r="F389" s="229" t="s">
        <v>710</v>
      </c>
      <c r="G389" s="230" t="s">
        <v>157</v>
      </c>
      <c r="H389" s="231">
        <v>141.90000000000001</v>
      </c>
      <c r="I389" s="232"/>
      <c r="J389" s="233">
        <f>ROUND(I389*H389,2)</f>
        <v>0</v>
      </c>
      <c r="K389" s="234"/>
      <c r="L389" s="235"/>
      <c r="M389" s="236" t="s">
        <v>3</v>
      </c>
      <c r="N389" s="237" t="s">
        <v>43</v>
      </c>
      <c r="O389" s="73"/>
      <c r="P389" s="185">
        <f>O389*H389</f>
        <v>0</v>
      </c>
      <c r="Q389" s="185">
        <v>0.00040000000000000002</v>
      </c>
      <c r="R389" s="185">
        <f>Q389*H389</f>
        <v>0.056760000000000005</v>
      </c>
      <c r="S389" s="185">
        <v>0</v>
      </c>
      <c r="T389" s="186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187" t="s">
        <v>382</v>
      </c>
      <c r="AT389" s="187" t="s">
        <v>379</v>
      </c>
      <c r="AU389" s="187" t="s">
        <v>79</v>
      </c>
      <c r="AY389" s="20" t="s">
        <v>152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20" t="s">
        <v>79</v>
      </c>
      <c r="BK389" s="188">
        <f>ROUND(I389*H389,2)</f>
        <v>0</v>
      </c>
      <c r="BL389" s="20" t="s">
        <v>279</v>
      </c>
      <c r="BM389" s="187" t="s">
        <v>1051</v>
      </c>
    </row>
    <row r="390" s="2" customFormat="1">
      <c r="A390" s="39"/>
      <c r="B390" s="40"/>
      <c r="C390" s="39"/>
      <c r="D390" s="189" t="s">
        <v>160</v>
      </c>
      <c r="E390" s="39"/>
      <c r="F390" s="190" t="s">
        <v>712</v>
      </c>
      <c r="G390" s="39"/>
      <c r="H390" s="39"/>
      <c r="I390" s="191"/>
      <c r="J390" s="39"/>
      <c r="K390" s="39"/>
      <c r="L390" s="40"/>
      <c r="M390" s="192"/>
      <c r="N390" s="193"/>
      <c r="O390" s="73"/>
      <c r="P390" s="73"/>
      <c r="Q390" s="73"/>
      <c r="R390" s="73"/>
      <c r="S390" s="73"/>
      <c r="T390" s="74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20" t="s">
        <v>160</v>
      </c>
      <c r="AU390" s="20" t="s">
        <v>79</v>
      </c>
    </row>
    <row r="391" s="13" customFormat="1">
      <c r="A391" s="13"/>
      <c r="B391" s="194"/>
      <c r="C391" s="13"/>
      <c r="D391" s="195" t="s">
        <v>162</v>
      </c>
      <c r="E391" s="13"/>
      <c r="F391" s="197" t="s">
        <v>1052</v>
      </c>
      <c r="G391" s="13"/>
      <c r="H391" s="198">
        <v>141.90000000000001</v>
      </c>
      <c r="I391" s="199"/>
      <c r="J391" s="13"/>
      <c r="K391" s="13"/>
      <c r="L391" s="194"/>
      <c r="M391" s="200"/>
      <c r="N391" s="201"/>
      <c r="O391" s="201"/>
      <c r="P391" s="201"/>
      <c r="Q391" s="201"/>
      <c r="R391" s="201"/>
      <c r="S391" s="201"/>
      <c r="T391" s="20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6" t="s">
        <v>162</v>
      </c>
      <c r="AU391" s="196" t="s">
        <v>79</v>
      </c>
      <c r="AV391" s="13" t="s">
        <v>81</v>
      </c>
      <c r="AW391" s="13" t="s">
        <v>4</v>
      </c>
      <c r="AX391" s="13" t="s">
        <v>79</v>
      </c>
      <c r="AY391" s="196" t="s">
        <v>152</v>
      </c>
    </row>
    <row r="392" s="2" customFormat="1" ht="37.8" customHeight="1">
      <c r="A392" s="39"/>
      <c r="B392" s="174"/>
      <c r="C392" s="175" t="s">
        <v>668</v>
      </c>
      <c r="D392" s="175" t="s">
        <v>154</v>
      </c>
      <c r="E392" s="176" t="s">
        <v>1053</v>
      </c>
      <c r="F392" s="177" t="s">
        <v>1054</v>
      </c>
      <c r="G392" s="178" t="s">
        <v>157</v>
      </c>
      <c r="H392" s="179">
        <v>772.5</v>
      </c>
      <c r="I392" s="180"/>
      <c r="J392" s="181">
        <f>ROUND(I392*H392,2)</f>
        <v>0</v>
      </c>
      <c r="K392" s="182"/>
      <c r="L392" s="40"/>
      <c r="M392" s="183" t="s">
        <v>3</v>
      </c>
      <c r="N392" s="184" t="s">
        <v>43</v>
      </c>
      <c r="O392" s="73"/>
      <c r="P392" s="185">
        <f>O392*H392</f>
        <v>0</v>
      </c>
      <c r="Q392" s="185">
        <v>0.11523</v>
      </c>
      <c r="R392" s="185">
        <f>Q392*H392</f>
        <v>89.015174999999999</v>
      </c>
      <c r="S392" s="185">
        <v>0</v>
      </c>
      <c r="T392" s="18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187" t="s">
        <v>279</v>
      </c>
      <c r="AT392" s="187" t="s">
        <v>154</v>
      </c>
      <c r="AU392" s="187" t="s">
        <v>79</v>
      </c>
      <c r="AY392" s="20" t="s">
        <v>152</v>
      </c>
      <c r="BE392" s="188">
        <f>IF(N392="základní",J392,0)</f>
        <v>0</v>
      </c>
      <c r="BF392" s="188">
        <f>IF(N392="snížená",J392,0)</f>
        <v>0</v>
      </c>
      <c r="BG392" s="188">
        <f>IF(N392="zákl. přenesená",J392,0)</f>
        <v>0</v>
      </c>
      <c r="BH392" s="188">
        <f>IF(N392="sníž. přenesená",J392,0)</f>
        <v>0</v>
      </c>
      <c r="BI392" s="188">
        <f>IF(N392="nulová",J392,0)</f>
        <v>0</v>
      </c>
      <c r="BJ392" s="20" t="s">
        <v>79</v>
      </c>
      <c r="BK392" s="188">
        <f>ROUND(I392*H392,2)</f>
        <v>0</v>
      </c>
      <c r="BL392" s="20" t="s">
        <v>279</v>
      </c>
      <c r="BM392" s="187" t="s">
        <v>1055</v>
      </c>
    </row>
    <row r="393" s="13" customFormat="1">
      <c r="A393" s="13"/>
      <c r="B393" s="194"/>
      <c r="C393" s="13"/>
      <c r="D393" s="195" t="s">
        <v>162</v>
      </c>
      <c r="E393" s="196" t="s">
        <v>3</v>
      </c>
      <c r="F393" s="197" t="s">
        <v>954</v>
      </c>
      <c r="G393" s="13"/>
      <c r="H393" s="198">
        <v>750</v>
      </c>
      <c r="I393" s="199"/>
      <c r="J393" s="13"/>
      <c r="K393" s="13"/>
      <c r="L393" s="194"/>
      <c r="M393" s="200"/>
      <c r="N393" s="201"/>
      <c r="O393" s="201"/>
      <c r="P393" s="201"/>
      <c r="Q393" s="201"/>
      <c r="R393" s="201"/>
      <c r="S393" s="201"/>
      <c r="T393" s="20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6" t="s">
        <v>162</v>
      </c>
      <c r="AU393" s="196" t="s">
        <v>79</v>
      </c>
      <c r="AV393" s="13" t="s">
        <v>81</v>
      </c>
      <c r="AW393" s="13" t="s">
        <v>33</v>
      </c>
      <c r="AX393" s="13" t="s">
        <v>72</v>
      </c>
      <c r="AY393" s="196" t="s">
        <v>152</v>
      </c>
    </row>
    <row r="394" s="13" customFormat="1">
      <c r="A394" s="13"/>
      <c r="B394" s="194"/>
      <c r="C394" s="13"/>
      <c r="D394" s="195" t="s">
        <v>162</v>
      </c>
      <c r="E394" s="196" t="s">
        <v>3</v>
      </c>
      <c r="F394" s="197" t="s">
        <v>1056</v>
      </c>
      <c r="G394" s="13"/>
      <c r="H394" s="198">
        <v>22.5</v>
      </c>
      <c r="I394" s="199"/>
      <c r="J394" s="13"/>
      <c r="K394" s="13"/>
      <c r="L394" s="194"/>
      <c r="M394" s="200"/>
      <c r="N394" s="201"/>
      <c r="O394" s="201"/>
      <c r="P394" s="201"/>
      <c r="Q394" s="201"/>
      <c r="R394" s="201"/>
      <c r="S394" s="201"/>
      <c r="T394" s="20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6" t="s">
        <v>162</v>
      </c>
      <c r="AU394" s="196" t="s">
        <v>79</v>
      </c>
      <c r="AV394" s="13" t="s">
        <v>81</v>
      </c>
      <c r="AW394" s="13" t="s">
        <v>33</v>
      </c>
      <c r="AX394" s="13" t="s">
        <v>72</v>
      </c>
      <c r="AY394" s="196" t="s">
        <v>152</v>
      </c>
    </row>
    <row r="395" s="15" customFormat="1">
      <c r="A395" s="15"/>
      <c r="B395" s="210"/>
      <c r="C395" s="15"/>
      <c r="D395" s="195" t="s">
        <v>162</v>
      </c>
      <c r="E395" s="211" t="s">
        <v>3</v>
      </c>
      <c r="F395" s="212" t="s">
        <v>242</v>
      </c>
      <c r="G395" s="15"/>
      <c r="H395" s="213">
        <v>772.5</v>
      </c>
      <c r="I395" s="214"/>
      <c r="J395" s="15"/>
      <c r="K395" s="15"/>
      <c r="L395" s="210"/>
      <c r="M395" s="215"/>
      <c r="N395" s="216"/>
      <c r="O395" s="216"/>
      <c r="P395" s="216"/>
      <c r="Q395" s="216"/>
      <c r="R395" s="216"/>
      <c r="S395" s="216"/>
      <c r="T395" s="21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1" t="s">
        <v>162</v>
      </c>
      <c r="AU395" s="211" t="s">
        <v>79</v>
      </c>
      <c r="AV395" s="15" t="s">
        <v>158</v>
      </c>
      <c r="AW395" s="15" t="s">
        <v>33</v>
      </c>
      <c r="AX395" s="15" t="s">
        <v>79</v>
      </c>
      <c r="AY395" s="211" t="s">
        <v>152</v>
      </c>
    </row>
    <row r="396" s="2" customFormat="1" ht="49.05" customHeight="1">
      <c r="A396" s="39"/>
      <c r="B396" s="174"/>
      <c r="C396" s="175" t="s">
        <v>673</v>
      </c>
      <c r="D396" s="175" t="s">
        <v>154</v>
      </c>
      <c r="E396" s="176" t="s">
        <v>715</v>
      </c>
      <c r="F396" s="177" t="s">
        <v>716</v>
      </c>
      <c r="G396" s="178" t="s">
        <v>329</v>
      </c>
      <c r="H396" s="179">
        <v>89.650999999999996</v>
      </c>
      <c r="I396" s="180"/>
      <c r="J396" s="181">
        <f>ROUND(I396*H396,2)</f>
        <v>0</v>
      </c>
      <c r="K396" s="182"/>
      <c r="L396" s="40"/>
      <c r="M396" s="183" t="s">
        <v>3</v>
      </c>
      <c r="N396" s="184" t="s">
        <v>43</v>
      </c>
      <c r="O396" s="73"/>
      <c r="P396" s="185">
        <f>O396*H396</f>
        <v>0</v>
      </c>
      <c r="Q396" s="185">
        <v>0</v>
      </c>
      <c r="R396" s="185">
        <f>Q396*H396</f>
        <v>0</v>
      </c>
      <c r="S396" s="185">
        <v>0</v>
      </c>
      <c r="T396" s="18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187" t="s">
        <v>279</v>
      </c>
      <c r="AT396" s="187" t="s">
        <v>154</v>
      </c>
      <c r="AU396" s="187" t="s">
        <v>79</v>
      </c>
      <c r="AY396" s="20" t="s">
        <v>152</v>
      </c>
      <c r="BE396" s="188">
        <f>IF(N396="základní",J396,0)</f>
        <v>0</v>
      </c>
      <c r="BF396" s="188">
        <f>IF(N396="snížená",J396,0)</f>
        <v>0</v>
      </c>
      <c r="BG396" s="188">
        <f>IF(N396="zákl. přenesená",J396,0)</f>
        <v>0</v>
      </c>
      <c r="BH396" s="188">
        <f>IF(N396="sníž. přenesená",J396,0)</f>
        <v>0</v>
      </c>
      <c r="BI396" s="188">
        <f>IF(N396="nulová",J396,0)</f>
        <v>0</v>
      </c>
      <c r="BJ396" s="20" t="s">
        <v>79</v>
      </c>
      <c r="BK396" s="188">
        <f>ROUND(I396*H396,2)</f>
        <v>0</v>
      </c>
      <c r="BL396" s="20" t="s">
        <v>279</v>
      </c>
      <c r="BM396" s="187" t="s">
        <v>1057</v>
      </c>
    </row>
    <row r="397" s="2" customFormat="1">
      <c r="A397" s="39"/>
      <c r="B397" s="40"/>
      <c r="C397" s="39"/>
      <c r="D397" s="189" t="s">
        <v>160</v>
      </c>
      <c r="E397" s="39"/>
      <c r="F397" s="190" t="s">
        <v>718</v>
      </c>
      <c r="G397" s="39"/>
      <c r="H397" s="39"/>
      <c r="I397" s="191"/>
      <c r="J397" s="39"/>
      <c r="K397" s="39"/>
      <c r="L397" s="40"/>
      <c r="M397" s="192"/>
      <c r="N397" s="193"/>
      <c r="O397" s="73"/>
      <c r="P397" s="73"/>
      <c r="Q397" s="73"/>
      <c r="R397" s="73"/>
      <c r="S397" s="73"/>
      <c r="T397" s="74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20" t="s">
        <v>160</v>
      </c>
      <c r="AU397" s="20" t="s">
        <v>79</v>
      </c>
    </row>
    <row r="398" s="12" customFormat="1" ht="25.92" customHeight="1">
      <c r="A398" s="12"/>
      <c r="B398" s="161"/>
      <c r="C398" s="12"/>
      <c r="D398" s="162" t="s">
        <v>71</v>
      </c>
      <c r="E398" s="163" t="s">
        <v>719</v>
      </c>
      <c r="F398" s="163" t="s">
        <v>720</v>
      </c>
      <c r="G398" s="12"/>
      <c r="H398" s="12"/>
      <c r="I398" s="164"/>
      <c r="J398" s="165">
        <f>BK398</f>
        <v>0</v>
      </c>
      <c r="K398" s="12"/>
      <c r="L398" s="161"/>
      <c r="M398" s="166"/>
      <c r="N398" s="167"/>
      <c r="O398" s="167"/>
      <c r="P398" s="168">
        <f>SUM(P399:P433)</f>
        <v>0</v>
      </c>
      <c r="Q398" s="167"/>
      <c r="R398" s="168">
        <f>SUM(R399:R433)</f>
        <v>3.2773000000000003</v>
      </c>
      <c r="S398" s="167"/>
      <c r="T398" s="169">
        <f>SUM(T399:T433)</f>
        <v>2.6950000000000003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62" t="s">
        <v>81</v>
      </c>
      <c r="AT398" s="170" t="s">
        <v>71</v>
      </c>
      <c r="AU398" s="170" t="s">
        <v>72</v>
      </c>
      <c r="AY398" s="162" t="s">
        <v>152</v>
      </c>
      <c r="BK398" s="171">
        <f>SUM(BK399:BK433)</f>
        <v>0</v>
      </c>
    </row>
    <row r="399" s="2" customFormat="1" ht="16.5" customHeight="1">
      <c r="A399" s="39"/>
      <c r="B399" s="174"/>
      <c r="C399" s="175" t="s">
        <v>678</v>
      </c>
      <c r="D399" s="175" t="s">
        <v>154</v>
      </c>
      <c r="E399" s="176" t="s">
        <v>728</v>
      </c>
      <c r="F399" s="177" t="s">
        <v>729</v>
      </c>
      <c r="G399" s="178" t="s">
        <v>247</v>
      </c>
      <c r="H399" s="179">
        <v>77</v>
      </c>
      <c r="I399" s="180"/>
      <c r="J399" s="181">
        <f>ROUND(I399*H399,2)</f>
        <v>0</v>
      </c>
      <c r="K399" s="182"/>
      <c r="L399" s="40"/>
      <c r="M399" s="183" t="s">
        <v>3</v>
      </c>
      <c r="N399" s="184" t="s">
        <v>43</v>
      </c>
      <c r="O399" s="73"/>
      <c r="P399" s="185">
        <f>O399*H399</f>
        <v>0</v>
      </c>
      <c r="Q399" s="185">
        <v>0</v>
      </c>
      <c r="R399" s="185">
        <f>Q399*H399</f>
        <v>0</v>
      </c>
      <c r="S399" s="185">
        <v>0</v>
      </c>
      <c r="T399" s="18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187" t="s">
        <v>279</v>
      </c>
      <c r="AT399" s="187" t="s">
        <v>154</v>
      </c>
      <c r="AU399" s="187" t="s">
        <v>79</v>
      </c>
      <c r="AY399" s="20" t="s">
        <v>152</v>
      </c>
      <c r="BE399" s="188">
        <f>IF(N399="základní",J399,0)</f>
        <v>0</v>
      </c>
      <c r="BF399" s="188">
        <f>IF(N399="snížená",J399,0)</f>
        <v>0</v>
      </c>
      <c r="BG399" s="188">
        <f>IF(N399="zákl. přenesená",J399,0)</f>
        <v>0</v>
      </c>
      <c r="BH399" s="188">
        <f>IF(N399="sníž. přenesená",J399,0)</f>
        <v>0</v>
      </c>
      <c r="BI399" s="188">
        <f>IF(N399="nulová",J399,0)</f>
        <v>0</v>
      </c>
      <c r="BJ399" s="20" t="s">
        <v>79</v>
      </c>
      <c r="BK399" s="188">
        <f>ROUND(I399*H399,2)</f>
        <v>0</v>
      </c>
      <c r="BL399" s="20" t="s">
        <v>279</v>
      </c>
      <c r="BM399" s="187" t="s">
        <v>1058</v>
      </c>
    </row>
    <row r="400" s="2" customFormat="1">
      <c r="A400" s="39"/>
      <c r="B400" s="40"/>
      <c r="C400" s="39"/>
      <c r="D400" s="189" t="s">
        <v>160</v>
      </c>
      <c r="E400" s="39"/>
      <c r="F400" s="190" t="s">
        <v>731</v>
      </c>
      <c r="G400" s="39"/>
      <c r="H400" s="39"/>
      <c r="I400" s="191"/>
      <c r="J400" s="39"/>
      <c r="K400" s="39"/>
      <c r="L400" s="40"/>
      <c r="M400" s="192"/>
      <c r="N400" s="193"/>
      <c r="O400" s="73"/>
      <c r="P400" s="73"/>
      <c r="Q400" s="73"/>
      <c r="R400" s="73"/>
      <c r="S400" s="73"/>
      <c r="T400" s="74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20" t="s">
        <v>160</v>
      </c>
      <c r="AU400" s="20" t="s">
        <v>79</v>
      </c>
    </row>
    <row r="401" s="2" customFormat="1" ht="16.5" customHeight="1">
      <c r="A401" s="39"/>
      <c r="B401" s="174"/>
      <c r="C401" s="227" t="s">
        <v>685</v>
      </c>
      <c r="D401" s="227" t="s">
        <v>379</v>
      </c>
      <c r="E401" s="228" t="s">
        <v>734</v>
      </c>
      <c r="F401" s="229" t="s">
        <v>735</v>
      </c>
      <c r="G401" s="230" t="s">
        <v>329</v>
      </c>
      <c r="H401" s="231">
        <v>1.4870000000000001</v>
      </c>
      <c r="I401" s="232"/>
      <c r="J401" s="233">
        <f>ROUND(I401*H401,2)</f>
        <v>0</v>
      </c>
      <c r="K401" s="234"/>
      <c r="L401" s="235"/>
      <c r="M401" s="236" t="s">
        <v>3</v>
      </c>
      <c r="N401" s="237" t="s">
        <v>43</v>
      </c>
      <c r="O401" s="73"/>
      <c r="P401" s="185">
        <f>O401*H401</f>
        <v>0</v>
      </c>
      <c r="Q401" s="185">
        <v>1</v>
      </c>
      <c r="R401" s="185">
        <f>Q401*H401</f>
        <v>1.4870000000000001</v>
      </c>
      <c r="S401" s="185">
        <v>0</v>
      </c>
      <c r="T401" s="186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187" t="s">
        <v>382</v>
      </c>
      <c r="AT401" s="187" t="s">
        <v>379</v>
      </c>
      <c r="AU401" s="187" t="s">
        <v>79</v>
      </c>
      <c r="AY401" s="20" t="s">
        <v>152</v>
      </c>
      <c r="BE401" s="188">
        <f>IF(N401="základní",J401,0)</f>
        <v>0</v>
      </c>
      <c r="BF401" s="188">
        <f>IF(N401="snížená",J401,0)</f>
        <v>0</v>
      </c>
      <c r="BG401" s="188">
        <f>IF(N401="zákl. přenesená",J401,0)</f>
        <v>0</v>
      </c>
      <c r="BH401" s="188">
        <f>IF(N401="sníž. přenesená",J401,0)</f>
        <v>0</v>
      </c>
      <c r="BI401" s="188">
        <f>IF(N401="nulová",J401,0)</f>
        <v>0</v>
      </c>
      <c r="BJ401" s="20" t="s">
        <v>79</v>
      </c>
      <c r="BK401" s="188">
        <f>ROUND(I401*H401,2)</f>
        <v>0</v>
      </c>
      <c r="BL401" s="20" t="s">
        <v>279</v>
      </c>
      <c r="BM401" s="187" t="s">
        <v>1059</v>
      </c>
    </row>
    <row r="402" s="2" customFormat="1">
      <c r="A402" s="39"/>
      <c r="B402" s="40"/>
      <c r="C402" s="39"/>
      <c r="D402" s="189" t="s">
        <v>160</v>
      </c>
      <c r="E402" s="39"/>
      <c r="F402" s="190" t="s">
        <v>737</v>
      </c>
      <c r="G402" s="39"/>
      <c r="H402" s="39"/>
      <c r="I402" s="191"/>
      <c r="J402" s="39"/>
      <c r="K402" s="39"/>
      <c r="L402" s="40"/>
      <c r="M402" s="192"/>
      <c r="N402" s="193"/>
      <c r="O402" s="73"/>
      <c r="P402" s="73"/>
      <c r="Q402" s="73"/>
      <c r="R402" s="73"/>
      <c r="S402" s="73"/>
      <c r="T402" s="74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20" t="s">
        <v>160</v>
      </c>
      <c r="AU402" s="20" t="s">
        <v>79</v>
      </c>
    </row>
    <row r="403" s="13" customFormat="1">
      <c r="A403" s="13"/>
      <c r="B403" s="194"/>
      <c r="C403" s="13"/>
      <c r="D403" s="195" t="s">
        <v>162</v>
      </c>
      <c r="E403" s="196" t="s">
        <v>3</v>
      </c>
      <c r="F403" s="197" t="s">
        <v>1060</v>
      </c>
      <c r="G403" s="13"/>
      <c r="H403" s="198">
        <v>1.0780000000000001</v>
      </c>
      <c r="I403" s="199"/>
      <c r="J403" s="13"/>
      <c r="K403" s="13"/>
      <c r="L403" s="194"/>
      <c r="M403" s="200"/>
      <c r="N403" s="201"/>
      <c r="O403" s="201"/>
      <c r="P403" s="201"/>
      <c r="Q403" s="201"/>
      <c r="R403" s="201"/>
      <c r="S403" s="201"/>
      <c r="T403" s="20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6" t="s">
        <v>162</v>
      </c>
      <c r="AU403" s="196" t="s">
        <v>79</v>
      </c>
      <c r="AV403" s="13" t="s">
        <v>81</v>
      </c>
      <c r="AW403" s="13" t="s">
        <v>33</v>
      </c>
      <c r="AX403" s="13" t="s">
        <v>72</v>
      </c>
      <c r="AY403" s="196" t="s">
        <v>152</v>
      </c>
    </row>
    <row r="404" s="13" customFormat="1">
      <c r="A404" s="13"/>
      <c r="B404" s="194"/>
      <c r="C404" s="13"/>
      <c r="D404" s="195" t="s">
        <v>162</v>
      </c>
      <c r="E404" s="196" t="s">
        <v>3</v>
      </c>
      <c r="F404" s="197" t="s">
        <v>1061</v>
      </c>
      <c r="G404" s="13"/>
      <c r="H404" s="198">
        <v>0.216</v>
      </c>
      <c r="I404" s="199"/>
      <c r="J404" s="13"/>
      <c r="K404" s="13"/>
      <c r="L404" s="194"/>
      <c r="M404" s="200"/>
      <c r="N404" s="201"/>
      <c r="O404" s="201"/>
      <c r="P404" s="201"/>
      <c r="Q404" s="201"/>
      <c r="R404" s="201"/>
      <c r="S404" s="201"/>
      <c r="T404" s="20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6" t="s">
        <v>162</v>
      </c>
      <c r="AU404" s="196" t="s">
        <v>79</v>
      </c>
      <c r="AV404" s="13" t="s">
        <v>81</v>
      </c>
      <c r="AW404" s="13" t="s">
        <v>33</v>
      </c>
      <c r="AX404" s="13" t="s">
        <v>72</v>
      </c>
      <c r="AY404" s="196" t="s">
        <v>152</v>
      </c>
    </row>
    <row r="405" s="13" customFormat="1">
      <c r="A405" s="13"/>
      <c r="B405" s="194"/>
      <c r="C405" s="13"/>
      <c r="D405" s="195" t="s">
        <v>162</v>
      </c>
      <c r="E405" s="196" t="s">
        <v>3</v>
      </c>
      <c r="F405" s="197" t="s">
        <v>1062</v>
      </c>
      <c r="G405" s="13"/>
      <c r="H405" s="198">
        <v>0.14999999999999999</v>
      </c>
      <c r="I405" s="199"/>
      <c r="J405" s="13"/>
      <c r="K405" s="13"/>
      <c r="L405" s="194"/>
      <c r="M405" s="200"/>
      <c r="N405" s="201"/>
      <c r="O405" s="201"/>
      <c r="P405" s="201"/>
      <c r="Q405" s="201"/>
      <c r="R405" s="201"/>
      <c r="S405" s="201"/>
      <c r="T405" s="20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6" t="s">
        <v>162</v>
      </c>
      <c r="AU405" s="196" t="s">
        <v>79</v>
      </c>
      <c r="AV405" s="13" t="s">
        <v>81</v>
      </c>
      <c r="AW405" s="13" t="s">
        <v>33</v>
      </c>
      <c r="AX405" s="13" t="s">
        <v>72</v>
      </c>
      <c r="AY405" s="196" t="s">
        <v>152</v>
      </c>
    </row>
    <row r="406" s="15" customFormat="1">
      <c r="A406" s="15"/>
      <c r="B406" s="210"/>
      <c r="C406" s="15"/>
      <c r="D406" s="195" t="s">
        <v>162</v>
      </c>
      <c r="E406" s="211" t="s">
        <v>3</v>
      </c>
      <c r="F406" s="212" t="s">
        <v>242</v>
      </c>
      <c r="G406" s="15"/>
      <c r="H406" s="213">
        <v>1.444</v>
      </c>
      <c r="I406" s="214"/>
      <c r="J406" s="15"/>
      <c r="K406" s="15"/>
      <c r="L406" s="210"/>
      <c r="M406" s="215"/>
      <c r="N406" s="216"/>
      <c r="O406" s="216"/>
      <c r="P406" s="216"/>
      <c r="Q406" s="216"/>
      <c r="R406" s="216"/>
      <c r="S406" s="216"/>
      <c r="T406" s="21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11" t="s">
        <v>162</v>
      </c>
      <c r="AU406" s="211" t="s">
        <v>79</v>
      </c>
      <c r="AV406" s="15" t="s">
        <v>158</v>
      </c>
      <c r="AW406" s="15" t="s">
        <v>33</v>
      </c>
      <c r="AX406" s="15" t="s">
        <v>79</v>
      </c>
      <c r="AY406" s="211" t="s">
        <v>152</v>
      </c>
    </row>
    <row r="407" s="13" customFormat="1">
      <c r="A407" s="13"/>
      <c r="B407" s="194"/>
      <c r="C407" s="13"/>
      <c r="D407" s="195" t="s">
        <v>162</v>
      </c>
      <c r="E407" s="13"/>
      <c r="F407" s="197" t="s">
        <v>1063</v>
      </c>
      <c r="G407" s="13"/>
      <c r="H407" s="198">
        <v>1.4870000000000001</v>
      </c>
      <c r="I407" s="199"/>
      <c r="J407" s="13"/>
      <c r="K407" s="13"/>
      <c r="L407" s="194"/>
      <c r="M407" s="200"/>
      <c r="N407" s="201"/>
      <c r="O407" s="201"/>
      <c r="P407" s="201"/>
      <c r="Q407" s="201"/>
      <c r="R407" s="201"/>
      <c r="S407" s="201"/>
      <c r="T407" s="20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6" t="s">
        <v>162</v>
      </c>
      <c r="AU407" s="196" t="s">
        <v>79</v>
      </c>
      <c r="AV407" s="13" t="s">
        <v>81</v>
      </c>
      <c r="AW407" s="13" t="s">
        <v>4</v>
      </c>
      <c r="AX407" s="13" t="s">
        <v>79</v>
      </c>
      <c r="AY407" s="196" t="s">
        <v>152</v>
      </c>
    </row>
    <row r="408" s="2" customFormat="1" ht="16.5" customHeight="1">
      <c r="A408" s="39"/>
      <c r="B408" s="174"/>
      <c r="C408" s="227" t="s">
        <v>691</v>
      </c>
      <c r="D408" s="227" t="s">
        <v>379</v>
      </c>
      <c r="E408" s="228" t="s">
        <v>744</v>
      </c>
      <c r="F408" s="229" t="s">
        <v>745</v>
      </c>
      <c r="G408" s="230" t="s">
        <v>329</v>
      </c>
      <c r="H408" s="231">
        <v>0.52400000000000002</v>
      </c>
      <c r="I408" s="232"/>
      <c r="J408" s="233">
        <f>ROUND(I408*H408,2)</f>
        <v>0</v>
      </c>
      <c r="K408" s="234"/>
      <c r="L408" s="235"/>
      <c r="M408" s="236" t="s">
        <v>3</v>
      </c>
      <c r="N408" s="237" t="s">
        <v>43</v>
      </c>
      <c r="O408" s="73"/>
      <c r="P408" s="185">
        <f>O408*H408</f>
        <v>0</v>
      </c>
      <c r="Q408" s="185">
        <v>1</v>
      </c>
      <c r="R408" s="185">
        <f>Q408*H408</f>
        <v>0.52400000000000002</v>
      </c>
      <c r="S408" s="185">
        <v>0</v>
      </c>
      <c r="T408" s="186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187" t="s">
        <v>382</v>
      </c>
      <c r="AT408" s="187" t="s">
        <v>379</v>
      </c>
      <c r="AU408" s="187" t="s">
        <v>79</v>
      </c>
      <c r="AY408" s="20" t="s">
        <v>152</v>
      </c>
      <c r="BE408" s="188">
        <f>IF(N408="základní",J408,0)</f>
        <v>0</v>
      </c>
      <c r="BF408" s="188">
        <f>IF(N408="snížená",J408,0)</f>
        <v>0</v>
      </c>
      <c r="BG408" s="188">
        <f>IF(N408="zákl. přenesená",J408,0)</f>
        <v>0</v>
      </c>
      <c r="BH408" s="188">
        <f>IF(N408="sníž. přenesená",J408,0)</f>
        <v>0</v>
      </c>
      <c r="BI408" s="188">
        <f>IF(N408="nulová",J408,0)</f>
        <v>0</v>
      </c>
      <c r="BJ408" s="20" t="s">
        <v>79</v>
      </c>
      <c r="BK408" s="188">
        <f>ROUND(I408*H408,2)</f>
        <v>0</v>
      </c>
      <c r="BL408" s="20" t="s">
        <v>279</v>
      </c>
      <c r="BM408" s="187" t="s">
        <v>1064</v>
      </c>
    </row>
    <row r="409" s="2" customFormat="1">
      <c r="A409" s="39"/>
      <c r="B409" s="40"/>
      <c r="C409" s="39"/>
      <c r="D409" s="189" t="s">
        <v>160</v>
      </c>
      <c r="E409" s="39"/>
      <c r="F409" s="190" t="s">
        <v>747</v>
      </c>
      <c r="G409" s="39"/>
      <c r="H409" s="39"/>
      <c r="I409" s="191"/>
      <c r="J409" s="39"/>
      <c r="K409" s="39"/>
      <c r="L409" s="40"/>
      <c r="M409" s="192"/>
      <c r="N409" s="193"/>
      <c r="O409" s="73"/>
      <c r="P409" s="73"/>
      <c r="Q409" s="73"/>
      <c r="R409" s="73"/>
      <c r="S409" s="73"/>
      <c r="T409" s="74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20" t="s">
        <v>160</v>
      </c>
      <c r="AU409" s="20" t="s">
        <v>79</v>
      </c>
    </row>
    <row r="410" s="13" customFormat="1">
      <c r="A410" s="13"/>
      <c r="B410" s="194"/>
      <c r="C410" s="13"/>
      <c r="D410" s="195" t="s">
        <v>162</v>
      </c>
      <c r="E410" s="196" t="s">
        <v>3</v>
      </c>
      <c r="F410" s="197" t="s">
        <v>1065</v>
      </c>
      <c r="G410" s="13"/>
      <c r="H410" s="198">
        <v>0.088999999999999996</v>
      </c>
      <c r="I410" s="199"/>
      <c r="J410" s="13"/>
      <c r="K410" s="13"/>
      <c r="L410" s="194"/>
      <c r="M410" s="200"/>
      <c r="N410" s="201"/>
      <c r="O410" s="201"/>
      <c r="P410" s="201"/>
      <c r="Q410" s="201"/>
      <c r="R410" s="201"/>
      <c r="S410" s="201"/>
      <c r="T410" s="20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6" t="s">
        <v>162</v>
      </c>
      <c r="AU410" s="196" t="s">
        <v>79</v>
      </c>
      <c r="AV410" s="13" t="s">
        <v>81</v>
      </c>
      <c r="AW410" s="13" t="s">
        <v>33</v>
      </c>
      <c r="AX410" s="13" t="s">
        <v>72</v>
      </c>
      <c r="AY410" s="196" t="s">
        <v>152</v>
      </c>
    </row>
    <row r="411" s="13" customFormat="1">
      <c r="A411" s="13"/>
      <c r="B411" s="194"/>
      <c r="C411" s="13"/>
      <c r="D411" s="195" t="s">
        <v>162</v>
      </c>
      <c r="E411" s="196" t="s">
        <v>3</v>
      </c>
      <c r="F411" s="197" t="s">
        <v>1066</v>
      </c>
      <c r="G411" s="13"/>
      <c r="H411" s="198">
        <v>0.41999999999999998</v>
      </c>
      <c r="I411" s="199"/>
      <c r="J411" s="13"/>
      <c r="K411" s="13"/>
      <c r="L411" s="194"/>
      <c r="M411" s="200"/>
      <c r="N411" s="201"/>
      <c r="O411" s="201"/>
      <c r="P411" s="201"/>
      <c r="Q411" s="201"/>
      <c r="R411" s="201"/>
      <c r="S411" s="201"/>
      <c r="T411" s="20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6" t="s">
        <v>162</v>
      </c>
      <c r="AU411" s="196" t="s">
        <v>79</v>
      </c>
      <c r="AV411" s="13" t="s">
        <v>81</v>
      </c>
      <c r="AW411" s="13" t="s">
        <v>33</v>
      </c>
      <c r="AX411" s="13" t="s">
        <v>72</v>
      </c>
      <c r="AY411" s="196" t="s">
        <v>152</v>
      </c>
    </row>
    <row r="412" s="15" customFormat="1">
      <c r="A412" s="15"/>
      <c r="B412" s="210"/>
      <c r="C412" s="15"/>
      <c r="D412" s="195" t="s">
        <v>162</v>
      </c>
      <c r="E412" s="211" t="s">
        <v>3</v>
      </c>
      <c r="F412" s="212" t="s">
        <v>242</v>
      </c>
      <c r="G412" s="15"/>
      <c r="H412" s="213">
        <v>0.50900000000000001</v>
      </c>
      <c r="I412" s="214"/>
      <c r="J412" s="15"/>
      <c r="K412" s="15"/>
      <c r="L412" s="210"/>
      <c r="M412" s="215"/>
      <c r="N412" s="216"/>
      <c r="O412" s="216"/>
      <c r="P412" s="216"/>
      <c r="Q412" s="216"/>
      <c r="R412" s="216"/>
      <c r="S412" s="216"/>
      <c r="T412" s="21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1" t="s">
        <v>162</v>
      </c>
      <c r="AU412" s="211" t="s">
        <v>79</v>
      </c>
      <c r="AV412" s="15" t="s">
        <v>158</v>
      </c>
      <c r="AW412" s="15" t="s">
        <v>33</v>
      </c>
      <c r="AX412" s="15" t="s">
        <v>79</v>
      </c>
      <c r="AY412" s="211" t="s">
        <v>152</v>
      </c>
    </row>
    <row r="413" s="13" customFormat="1">
      <c r="A413" s="13"/>
      <c r="B413" s="194"/>
      <c r="C413" s="13"/>
      <c r="D413" s="195" t="s">
        <v>162</v>
      </c>
      <c r="E413" s="13"/>
      <c r="F413" s="197" t="s">
        <v>1067</v>
      </c>
      <c r="G413" s="13"/>
      <c r="H413" s="198">
        <v>0.52400000000000002</v>
      </c>
      <c r="I413" s="199"/>
      <c r="J413" s="13"/>
      <c r="K413" s="13"/>
      <c r="L413" s="194"/>
      <c r="M413" s="200"/>
      <c r="N413" s="201"/>
      <c r="O413" s="201"/>
      <c r="P413" s="201"/>
      <c r="Q413" s="201"/>
      <c r="R413" s="201"/>
      <c r="S413" s="201"/>
      <c r="T413" s="20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6" t="s">
        <v>162</v>
      </c>
      <c r="AU413" s="196" t="s">
        <v>79</v>
      </c>
      <c r="AV413" s="13" t="s">
        <v>81</v>
      </c>
      <c r="AW413" s="13" t="s">
        <v>4</v>
      </c>
      <c r="AX413" s="13" t="s">
        <v>79</v>
      </c>
      <c r="AY413" s="196" t="s">
        <v>152</v>
      </c>
    </row>
    <row r="414" s="2" customFormat="1" ht="16.5" customHeight="1">
      <c r="A414" s="39"/>
      <c r="B414" s="174"/>
      <c r="C414" s="227" t="s">
        <v>697</v>
      </c>
      <c r="D414" s="227" t="s">
        <v>379</v>
      </c>
      <c r="E414" s="228" t="s">
        <v>752</v>
      </c>
      <c r="F414" s="229" t="s">
        <v>753</v>
      </c>
      <c r="G414" s="230" t="s">
        <v>329</v>
      </c>
      <c r="H414" s="231">
        <v>0.61799999999999999</v>
      </c>
      <c r="I414" s="232"/>
      <c r="J414" s="233">
        <f>ROUND(I414*H414,2)</f>
        <v>0</v>
      </c>
      <c r="K414" s="234"/>
      <c r="L414" s="235"/>
      <c r="M414" s="236" t="s">
        <v>3</v>
      </c>
      <c r="N414" s="237" t="s">
        <v>43</v>
      </c>
      <c r="O414" s="73"/>
      <c r="P414" s="185">
        <f>O414*H414</f>
        <v>0</v>
      </c>
      <c r="Q414" s="185">
        <v>1</v>
      </c>
      <c r="R414" s="185">
        <f>Q414*H414</f>
        <v>0.61799999999999999</v>
      </c>
      <c r="S414" s="185">
        <v>0</v>
      </c>
      <c r="T414" s="18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187" t="s">
        <v>382</v>
      </c>
      <c r="AT414" s="187" t="s">
        <v>379</v>
      </c>
      <c r="AU414" s="187" t="s">
        <v>79</v>
      </c>
      <c r="AY414" s="20" t="s">
        <v>152</v>
      </c>
      <c r="BE414" s="188">
        <f>IF(N414="základní",J414,0)</f>
        <v>0</v>
      </c>
      <c r="BF414" s="188">
        <f>IF(N414="snížená",J414,0)</f>
        <v>0</v>
      </c>
      <c r="BG414" s="188">
        <f>IF(N414="zákl. přenesená",J414,0)</f>
        <v>0</v>
      </c>
      <c r="BH414" s="188">
        <f>IF(N414="sníž. přenesená",J414,0)</f>
        <v>0</v>
      </c>
      <c r="BI414" s="188">
        <f>IF(N414="nulová",J414,0)</f>
        <v>0</v>
      </c>
      <c r="BJ414" s="20" t="s">
        <v>79</v>
      </c>
      <c r="BK414" s="188">
        <f>ROUND(I414*H414,2)</f>
        <v>0</v>
      </c>
      <c r="BL414" s="20" t="s">
        <v>279</v>
      </c>
      <c r="BM414" s="187" t="s">
        <v>1068</v>
      </c>
    </row>
    <row r="415" s="2" customFormat="1">
      <c r="A415" s="39"/>
      <c r="B415" s="40"/>
      <c r="C415" s="39"/>
      <c r="D415" s="189" t="s">
        <v>160</v>
      </c>
      <c r="E415" s="39"/>
      <c r="F415" s="190" t="s">
        <v>755</v>
      </c>
      <c r="G415" s="39"/>
      <c r="H415" s="39"/>
      <c r="I415" s="191"/>
      <c r="J415" s="39"/>
      <c r="K415" s="39"/>
      <c r="L415" s="40"/>
      <c r="M415" s="192"/>
      <c r="N415" s="193"/>
      <c r="O415" s="73"/>
      <c r="P415" s="73"/>
      <c r="Q415" s="73"/>
      <c r="R415" s="73"/>
      <c r="S415" s="73"/>
      <c r="T415" s="74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20" t="s">
        <v>160</v>
      </c>
      <c r="AU415" s="20" t="s">
        <v>79</v>
      </c>
    </row>
    <row r="416" s="13" customFormat="1">
      <c r="A416" s="13"/>
      <c r="B416" s="194"/>
      <c r="C416" s="13"/>
      <c r="D416" s="195" t="s">
        <v>162</v>
      </c>
      <c r="E416" s="196" t="s">
        <v>3</v>
      </c>
      <c r="F416" s="197" t="s">
        <v>1069</v>
      </c>
      <c r="G416" s="13"/>
      <c r="H416" s="198">
        <v>0.30399999999999999</v>
      </c>
      <c r="I416" s="199"/>
      <c r="J416" s="13"/>
      <c r="K416" s="13"/>
      <c r="L416" s="194"/>
      <c r="M416" s="200"/>
      <c r="N416" s="201"/>
      <c r="O416" s="201"/>
      <c r="P416" s="201"/>
      <c r="Q416" s="201"/>
      <c r="R416" s="201"/>
      <c r="S416" s="201"/>
      <c r="T416" s="20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6" t="s">
        <v>162</v>
      </c>
      <c r="AU416" s="196" t="s">
        <v>79</v>
      </c>
      <c r="AV416" s="13" t="s">
        <v>81</v>
      </c>
      <c r="AW416" s="13" t="s">
        <v>33</v>
      </c>
      <c r="AX416" s="13" t="s">
        <v>72</v>
      </c>
      <c r="AY416" s="196" t="s">
        <v>152</v>
      </c>
    </row>
    <row r="417" s="13" customFormat="1">
      <c r="A417" s="13"/>
      <c r="B417" s="194"/>
      <c r="C417" s="13"/>
      <c r="D417" s="195" t="s">
        <v>162</v>
      </c>
      <c r="E417" s="196" t="s">
        <v>3</v>
      </c>
      <c r="F417" s="197" t="s">
        <v>1070</v>
      </c>
      <c r="G417" s="13"/>
      <c r="H417" s="198">
        <v>0.29599999999999999</v>
      </c>
      <c r="I417" s="199"/>
      <c r="J417" s="13"/>
      <c r="K417" s="13"/>
      <c r="L417" s="194"/>
      <c r="M417" s="200"/>
      <c r="N417" s="201"/>
      <c r="O417" s="201"/>
      <c r="P417" s="201"/>
      <c r="Q417" s="201"/>
      <c r="R417" s="201"/>
      <c r="S417" s="201"/>
      <c r="T417" s="20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6" t="s">
        <v>162</v>
      </c>
      <c r="AU417" s="196" t="s">
        <v>79</v>
      </c>
      <c r="AV417" s="13" t="s">
        <v>81</v>
      </c>
      <c r="AW417" s="13" t="s">
        <v>33</v>
      </c>
      <c r="AX417" s="13" t="s">
        <v>72</v>
      </c>
      <c r="AY417" s="196" t="s">
        <v>152</v>
      </c>
    </row>
    <row r="418" s="15" customFormat="1">
      <c r="A418" s="15"/>
      <c r="B418" s="210"/>
      <c r="C418" s="15"/>
      <c r="D418" s="195" t="s">
        <v>162</v>
      </c>
      <c r="E418" s="211" t="s">
        <v>3</v>
      </c>
      <c r="F418" s="212" t="s">
        <v>242</v>
      </c>
      <c r="G418" s="15"/>
      <c r="H418" s="213">
        <v>0.59999999999999998</v>
      </c>
      <c r="I418" s="214"/>
      <c r="J418" s="15"/>
      <c r="K418" s="15"/>
      <c r="L418" s="210"/>
      <c r="M418" s="215"/>
      <c r="N418" s="216"/>
      <c r="O418" s="216"/>
      <c r="P418" s="216"/>
      <c r="Q418" s="216"/>
      <c r="R418" s="216"/>
      <c r="S418" s="216"/>
      <c r="T418" s="21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11" t="s">
        <v>162</v>
      </c>
      <c r="AU418" s="211" t="s">
        <v>79</v>
      </c>
      <c r="AV418" s="15" t="s">
        <v>158</v>
      </c>
      <c r="AW418" s="15" t="s">
        <v>33</v>
      </c>
      <c r="AX418" s="15" t="s">
        <v>79</v>
      </c>
      <c r="AY418" s="211" t="s">
        <v>152</v>
      </c>
    </row>
    <row r="419" s="13" customFormat="1">
      <c r="A419" s="13"/>
      <c r="B419" s="194"/>
      <c r="C419" s="13"/>
      <c r="D419" s="195" t="s">
        <v>162</v>
      </c>
      <c r="E419" s="13"/>
      <c r="F419" s="197" t="s">
        <v>1071</v>
      </c>
      <c r="G419" s="13"/>
      <c r="H419" s="198">
        <v>0.61799999999999999</v>
      </c>
      <c r="I419" s="199"/>
      <c r="J419" s="13"/>
      <c r="K419" s="13"/>
      <c r="L419" s="194"/>
      <c r="M419" s="200"/>
      <c r="N419" s="201"/>
      <c r="O419" s="201"/>
      <c r="P419" s="201"/>
      <c r="Q419" s="201"/>
      <c r="R419" s="201"/>
      <c r="S419" s="201"/>
      <c r="T419" s="20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6" t="s">
        <v>162</v>
      </c>
      <c r="AU419" s="196" t="s">
        <v>79</v>
      </c>
      <c r="AV419" s="13" t="s">
        <v>81</v>
      </c>
      <c r="AW419" s="13" t="s">
        <v>4</v>
      </c>
      <c r="AX419" s="13" t="s">
        <v>79</v>
      </c>
      <c r="AY419" s="196" t="s">
        <v>152</v>
      </c>
    </row>
    <row r="420" s="2" customFormat="1" ht="21.75" customHeight="1">
      <c r="A420" s="39"/>
      <c r="B420" s="174"/>
      <c r="C420" s="227" t="s">
        <v>703</v>
      </c>
      <c r="D420" s="227" t="s">
        <v>379</v>
      </c>
      <c r="E420" s="228" t="s">
        <v>760</v>
      </c>
      <c r="F420" s="229" t="s">
        <v>761</v>
      </c>
      <c r="G420" s="230" t="s">
        <v>329</v>
      </c>
      <c r="H420" s="231">
        <v>0.23799999999999999</v>
      </c>
      <c r="I420" s="232"/>
      <c r="J420" s="233">
        <f>ROUND(I420*H420,2)</f>
        <v>0</v>
      </c>
      <c r="K420" s="234"/>
      <c r="L420" s="235"/>
      <c r="M420" s="236" t="s">
        <v>3</v>
      </c>
      <c r="N420" s="237" t="s">
        <v>43</v>
      </c>
      <c r="O420" s="73"/>
      <c r="P420" s="185">
        <f>O420*H420</f>
        <v>0</v>
      </c>
      <c r="Q420" s="185">
        <v>1</v>
      </c>
      <c r="R420" s="185">
        <f>Q420*H420</f>
        <v>0.23799999999999999</v>
      </c>
      <c r="S420" s="185">
        <v>0</v>
      </c>
      <c r="T420" s="186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187" t="s">
        <v>382</v>
      </c>
      <c r="AT420" s="187" t="s">
        <v>379</v>
      </c>
      <c r="AU420" s="187" t="s">
        <v>79</v>
      </c>
      <c r="AY420" s="20" t="s">
        <v>152</v>
      </c>
      <c r="BE420" s="188">
        <f>IF(N420="základní",J420,0)</f>
        <v>0</v>
      </c>
      <c r="BF420" s="188">
        <f>IF(N420="snížená",J420,0)</f>
        <v>0</v>
      </c>
      <c r="BG420" s="188">
        <f>IF(N420="zákl. přenesená",J420,0)</f>
        <v>0</v>
      </c>
      <c r="BH420" s="188">
        <f>IF(N420="sníž. přenesená",J420,0)</f>
        <v>0</v>
      </c>
      <c r="BI420" s="188">
        <f>IF(N420="nulová",J420,0)</f>
        <v>0</v>
      </c>
      <c r="BJ420" s="20" t="s">
        <v>79</v>
      </c>
      <c r="BK420" s="188">
        <f>ROUND(I420*H420,2)</f>
        <v>0</v>
      </c>
      <c r="BL420" s="20" t="s">
        <v>279</v>
      </c>
      <c r="BM420" s="187" t="s">
        <v>1072</v>
      </c>
    </row>
    <row r="421" s="2" customFormat="1">
      <c r="A421" s="39"/>
      <c r="B421" s="40"/>
      <c r="C421" s="39"/>
      <c r="D421" s="189" t="s">
        <v>160</v>
      </c>
      <c r="E421" s="39"/>
      <c r="F421" s="190" t="s">
        <v>763</v>
      </c>
      <c r="G421" s="39"/>
      <c r="H421" s="39"/>
      <c r="I421" s="191"/>
      <c r="J421" s="39"/>
      <c r="K421" s="39"/>
      <c r="L421" s="40"/>
      <c r="M421" s="192"/>
      <c r="N421" s="193"/>
      <c r="O421" s="73"/>
      <c r="P421" s="73"/>
      <c r="Q421" s="73"/>
      <c r="R421" s="73"/>
      <c r="S421" s="73"/>
      <c r="T421" s="74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20" t="s">
        <v>160</v>
      </c>
      <c r="AU421" s="20" t="s">
        <v>79</v>
      </c>
    </row>
    <row r="422" s="13" customFormat="1">
      <c r="A422" s="13"/>
      <c r="B422" s="194"/>
      <c r="C422" s="13"/>
      <c r="D422" s="195" t="s">
        <v>162</v>
      </c>
      <c r="E422" s="196" t="s">
        <v>3</v>
      </c>
      <c r="F422" s="197" t="s">
        <v>1073</v>
      </c>
      <c r="G422" s="13"/>
      <c r="H422" s="198">
        <v>0.23100000000000001</v>
      </c>
      <c r="I422" s="199"/>
      <c r="J422" s="13"/>
      <c r="K422" s="13"/>
      <c r="L422" s="194"/>
      <c r="M422" s="200"/>
      <c r="N422" s="201"/>
      <c r="O422" s="201"/>
      <c r="P422" s="201"/>
      <c r="Q422" s="201"/>
      <c r="R422" s="201"/>
      <c r="S422" s="201"/>
      <c r="T422" s="20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6" t="s">
        <v>162</v>
      </c>
      <c r="AU422" s="196" t="s">
        <v>79</v>
      </c>
      <c r="AV422" s="13" t="s">
        <v>81</v>
      </c>
      <c r="AW422" s="13" t="s">
        <v>33</v>
      </c>
      <c r="AX422" s="13" t="s">
        <v>79</v>
      </c>
      <c r="AY422" s="196" t="s">
        <v>152</v>
      </c>
    </row>
    <row r="423" s="13" customFormat="1">
      <c r="A423" s="13"/>
      <c r="B423" s="194"/>
      <c r="C423" s="13"/>
      <c r="D423" s="195" t="s">
        <v>162</v>
      </c>
      <c r="E423" s="13"/>
      <c r="F423" s="197" t="s">
        <v>1074</v>
      </c>
      <c r="G423" s="13"/>
      <c r="H423" s="198">
        <v>0.23799999999999999</v>
      </c>
      <c r="I423" s="199"/>
      <c r="J423" s="13"/>
      <c r="K423" s="13"/>
      <c r="L423" s="194"/>
      <c r="M423" s="200"/>
      <c r="N423" s="201"/>
      <c r="O423" s="201"/>
      <c r="P423" s="201"/>
      <c r="Q423" s="201"/>
      <c r="R423" s="201"/>
      <c r="S423" s="201"/>
      <c r="T423" s="20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6" t="s">
        <v>162</v>
      </c>
      <c r="AU423" s="196" t="s">
        <v>79</v>
      </c>
      <c r="AV423" s="13" t="s">
        <v>81</v>
      </c>
      <c r="AW423" s="13" t="s">
        <v>4</v>
      </c>
      <c r="AX423" s="13" t="s">
        <v>79</v>
      </c>
      <c r="AY423" s="196" t="s">
        <v>152</v>
      </c>
    </row>
    <row r="424" s="2" customFormat="1" ht="24.15" customHeight="1">
      <c r="A424" s="39"/>
      <c r="B424" s="174"/>
      <c r="C424" s="227" t="s">
        <v>708</v>
      </c>
      <c r="D424" s="227" t="s">
        <v>379</v>
      </c>
      <c r="E424" s="228" t="s">
        <v>767</v>
      </c>
      <c r="F424" s="229" t="s">
        <v>768</v>
      </c>
      <c r="G424" s="230" t="s">
        <v>171</v>
      </c>
      <c r="H424" s="231">
        <v>0.746</v>
      </c>
      <c r="I424" s="232"/>
      <c r="J424" s="233">
        <f>ROUND(I424*H424,2)</f>
        <v>0</v>
      </c>
      <c r="K424" s="234"/>
      <c r="L424" s="235"/>
      <c r="M424" s="236" t="s">
        <v>3</v>
      </c>
      <c r="N424" s="237" t="s">
        <v>43</v>
      </c>
      <c r="O424" s="73"/>
      <c r="P424" s="185">
        <f>O424*H424</f>
        <v>0</v>
      </c>
      <c r="Q424" s="185">
        <v>0.55000000000000004</v>
      </c>
      <c r="R424" s="185">
        <f>Q424*H424</f>
        <v>0.41030000000000005</v>
      </c>
      <c r="S424" s="185">
        <v>0</v>
      </c>
      <c r="T424" s="186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187" t="s">
        <v>382</v>
      </c>
      <c r="AT424" s="187" t="s">
        <v>379</v>
      </c>
      <c r="AU424" s="187" t="s">
        <v>79</v>
      </c>
      <c r="AY424" s="20" t="s">
        <v>152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20" t="s">
        <v>79</v>
      </c>
      <c r="BK424" s="188">
        <f>ROUND(I424*H424,2)</f>
        <v>0</v>
      </c>
      <c r="BL424" s="20" t="s">
        <v>279</v>
      </c>
      <c r="BM424" s="187" t="s">
        <v>1075</v>
      </c>
    </row>
    <row r="425" s="2" customFormat="1">
      <c r="A425" s="39"/>
      <c r="B425" s="40"/>
      <c r="C425" s="39"/>
      <c r="D425" s="189" t="s">
        <v>160</v>
      </c>
      <c r="E425" s="39"/>
      <c r="F425" s="190" t="s">
        <v>770</v>
      </c>
      <c r="G425" s="39"/>
      <c r="H425" s="39"/>
      <c r="I425" s="191"/>
      <c r="J425" s="39"/>
      <c r="K425" s="39"/>
      <c r="L425" s="40"/>
      <c r="M425" s="192"/>
      <c r="N425" s="193"/>
      <c r="O425" s="73"/>
      <c r="P425" s="73"/>
      <c r="Q425" s="73"/>
      <c r="R425" s="73"/>
      <c r="S425" s="73"/>
      <c r="T425" s="74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20" t="s">
        <v>160</v>
      </c>
      <c r="AU425" s="20" t="s">
        <v>79</v>
      </c>
    </row>
    <row r="426" s="13" customFormat="1">
      <c r="A426" s="13"/>
      <c r="B426" s="194"/>
      <c r="C426" s="13"/>
      <c r="D426" s="195" t="s">
        <v>162</v>
      </c>
      <c r="E426" s="196" t="s">
        <v>3</v>
      </c>
      <c r="F426" s="197" t="s">
        <v>966</v>
      </c>
      <c r="G426" s="13"/>
      <c r="H426" s="198">
        <v>0.67800000000000005</v>
      </c>
      <c r="I426" s="199"/>
      <c r="J426" s="13"/>
      <c r="K426" s="13"/>
      <c r="L426" s="194"/>
      <c r="M426" s="200"/>
      <c r="N426" s="201"/>
      <c r="O426" s="201"/>
      <c r="P426" s="201"/>
      <c r="Q426" s="201"/>
      <c r="R426" s="201"/>
      <c r="S426" s="201"/>
      <c r="T426" s="20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6" t="s">
        <v>162</v>
      </c>
      <c r="AU426" s="196" t="s">
        <v>79</v>
      </c>
      <c r="AV426" s="13" t="s">
        <v>81</v>
      </c>
      <c r="AW426" s="13" t="s">
        <v>33</v>
      </c>
      <c r="AX426" s="13" t="s">
        <v>79</v>
      </c>
      <c r="AY426" s="196" t="s">
        <v>152</v>
      </c>
    </row>
    <row r="427" s="13" customFormat="1">
      <c r="A427" s="13"/>
      <c r="B427" s="194"/>
      <c r="C427" s="13"/>
      <c r="D427" s="195" t="s">
        <v>162</v>
      </c>
      <c r="E427" s="13"/>
      <c r="F427" s="197" t="s">
        <v>1076</v>
      </c>
      <c r="G427" s="13"/>
      <c r="H427" s="198">
        <v>0.746</v>
      </c>
      <c r="I427" s="199"/>
      <c r="J427" s="13"/>
      <c r="K427" s="13"/>
      <c r="L427" s="194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6" t="s">
        <v>162</v>
      </c>
      <c r="AU427" s="196" t="s">
        <v>79</v>
      </c>
      <c r="AV427" s="13" t="s">
        <v>81</v>
      </c>
      <c r="AW427" s="13" t="s">
        <v>4</v>
      </c>
      <c r="AX427" s="13" t="s">
        <v>79</v>
      </c>
      <c r="AY427" s="196" t="s">
        <v>152</v>
      </c>
    </row>
    <row r="428" s="2" customFormat="1" ht="16.5" customHeight="1">
      <c r="A428" s="39"/>
      <c r="B428" s="174"/>
      <c r="C428" s="175" t="s">
        <v>714</v>
      </c>
      <c r="D428" s="175" t="s">
        <v>154</v>
      </c>
      <c r="E428" s="176" t="s">
        <v>772</v>
      </c>
      <c r="F428" s="177" t="s">
        <v>773</v>
      </c>
      <c r="G428" s="178" t="s">
        <v>247</v>
      </c>
      <c r="H428" s="179">
        <v>77</v>
      </c>
      <c r="I428" s="180"/>
      <c r="J428" s="181">
        <f>ROUND(I428*H428,2)</f>
        <v>0</v>
      </c>
      <c r="K428" s="182"/>
      <c r="L428" s="40"/>
      <c r="M428" s="183" t="s">
        <v>3</v>
      </c>
      <c r="N428" s="184" t="s">
        <v>43</v>
      </c>
      <c r="O428" s="73"/>
      <c r="P428" s="185">
        <f>O428*H428</f>
        <v>0</v>
      </c>
      <c r="Q428" s="185">
        <v>0</v>
      </c>
      <c r="R428" s="185">
        <f>Q428*H428</f>
        <v>0</v>
      </c>
      <c r="S428" s="185">
        <v>0.035000000000000003</v>
      </c>
      <c r="T428" s="186">
        <f>S428*H428</f>
        <v>2.6950000000000003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87" t="s">
        <v>279</v>
      </c>
      <c r="AT428" s="187" t="s">
        <v>154</v>
      </c>
      <c r="AU428" s="187" t="s">
        <v>79</v>
      </c>
      <c r="AY428" s="20" t="s">
        <v>152</v>
      </c>
      <c r="BE428" s="188">
        <f>IF(N428="základní",J428,0)</f>
        <v>0</v>
      </c>
      <c r="BF428" s="188">
        <f>IF(N428="snížená",J428,0)</f>
        <v>0</v>
      </c>
      <c r="BG428" s="188">
        <f>IF(N428="zákl. přenesená",J428,0)</f>
        <v>0</v>
      </c>
      <c r="BH428" s="188">
        <f>IF(N428="sníž. přenesená",J428,0)</f>
        <v>0</v>
      </c>
      <c r="BI428" s="188">
        <f>IF(N428="nulová",J428,0)</f>
        <v>0</v>
      </c>
      <c r="BJ428" s="20" t="s">
        <v>79</v>
      </c>
      <c r="BK428" s="188">
        <f>ROUND(I428*H428,2)</f>
        <v>0</v>
      </c>
      <c r="BL428" s="20" t="s">
        <v>279</v>
      </c>
      <c r="BM428" s="187" t="s">
        <v>1077</v>
      </c>
    </row>
    <row r="429" s="2" customFormat="1">
      <c r="A429" s="39"/>
      <c r="B429" s="40"/>
      <c r="C429" s="39"/>
      <c r="D429" s="189" t="s">
        <v>160</v>
      </c>
      <c r="E429" s="39"/>
      <c r="F429" s="190" t="s">
        <v>775</v>
      </c>
      <c r="G429" s="39"/>
      <c r="H429" s="39"/>
      <c r="I429" s="191"/>
      <c r="J429" s="39"/>
      <c r="K429" s="39"/>
      <c r="L429" s="40"/>
      <c r="M429" s="192"/>
      <c r="N429" s="193"/>
      <c r="O429" s="73"/>
      <c r="P429" s="73"/>
      <c r="Q429" s="73"/>
      <c r="R429" s="73"/>
      <c r="S429" s="73"/>
      <c r="T429" s="7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20" t="s">
        <v>160</v>
      </c>
      <c r="AU429" s="20" t="s">
        <v>79</v>
      </c>
    </row>
    <row r="430" s="2" customFormat="1" ht="24.15" customHeight="1">
      <c r="A430" s="39"/>
      <c r="B430" s="174"/>
      <c r="C430" s="175" t="s">
        <v>721</v>
      </c>
      <c r="D430" s="175" t="s">
        <v>154</v>
      </c>
      <c r="E430" s="176" t="s">
        <v>783</v>
      </c>
      <c r="F430" s="177" t="s">
        <v>784</v>
      </c>
      <c r="G430" s="178" t="s">
        <v>676</v>
      </c>
      <c r="H430" s="179">
        <v>1</v>
      </c>
      <c r="I430" s="180"/>
      <c r="J430" s="181">
        <f>ROUND(I430*H430,2)</f>
        <v>0</v>
      </c>
      <c r="K430" s="182"/>
      <c r="L430" s="40"/>
      <c r="M430" s="183" t="s">
        <v>3</v>
      </c>
      <c r="N430" s="184" t="s">
        <v>43</v>
      </c>
      <c r="O430" s="73"/>
      <c r="P430" s="185">
        <f>O430*H430</f>
        <v>0</v>
      </c>
      <c r="Q430" s="185">
        <v>0</v>
      </c>
      <c r="R430" s="185">
        <f>Q430*H430</f>
        <v>0</v>
      </c>
      <c r="S430" s="185">
        <v>0</v>
      </c>
      <c r="T430" s="18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87" t="s">
        <v>279</v>
      </c>
      <c r="AT430" s="187" t="s">
        <v>154</v>
      </c>
      <c r="AU430" s="187" t="s">
        <v>79</v>
      </c>
      <c r="AY430" s="20" t="s">
        <v>152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20" t="s">
        <v>79</v>
      </c>
      <c r="BK430" s="188">
        <f>ROUND(I430*H430,2)</f>
        <v>0</v>
      </c>
      <c r="BL430" s="20" t="s">
        <v>279</v>
      </c>
      <c r="BM430" s="187" t="s">
        <v>1078</v>
      </c>
    </row>
    <row r="431" s="2" customFormat="1" ht="16.5" customHeight="1">
      <c r="A431" s="39"/>
      <c r="B431" s="174"/>
      <c r="C431" s="175" t="s">
        <v>727</v>
      </c>
      <c r="D431" s="175" t="s">
        <v>154</v>
      </c>
      <c r="E431" s="176" t="s">
        <v>787</v>
      </c>
      <c r="F431" s="177" t="s">
        <v>788</v>
      </c>
      <c r="G431" s="178" t="s">
        <v>676</v>
      </c>
      <c r="H431" s="179">
        <v>1</v>
      </c>
      <c r="I431" s="180"/>
      <c r="J431" s="181">
        <f>ROUND(I431*H431,2)</f>
        <v>0</v>
      </c>
      <c r="K431" s="182"/>
      <c r="L431" s="40"/>
      <c r="M431" s="183" t="s">
        <v>3</v>
      </c>
      <c r="N431" s="184" t="s">
        <v>43</v>
      </c>
      <c r="O431" s="73"/>
      <c r="P431" s="185">
        <f>O431*H431</f>
        <v>0</v>
      </c>
      <c r="Q431" s="185">
        <v>0</v>
      </c>
      <c r="R431" s="185">
        <f>Q431*H431</f>
        <v>0</v>
      </c>
      <c r="S431" s="185">
        <v>0</v>
      </c>
      <c r="T431" s="186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187" t="s">
        <v>279</v>
      </c>
      <c r="AT431" s="187" t="s">
        <v>154</v>
      </c>
      <c r="AU431" s="187" t="s">
        <v>79</v>
      </c>
      <c r="AY431" s="20" t="s">
        <v>152</v>
      </c>
      <c r="BE431" s="188">
        <f>IF(N431="základní",J431,0)</f>
        <v>0</v>
      </c>
      <c r="BF431" s="188">
        <f>IF(N431="snížená",J431,0)</f>
        <v>0</v>
      </c>
      <c r="BG431" s="188">
        <f>IF(N431="zákl. přenesená",J431,0)</f>
        <v>0</v>
      </c>
      <c r="BH431" s="188">
        <f>IF(N431="sníž. přenesená",J431,0)</f>
        <v>0</v>
      </c>
      <c r="BI431" s="188">
        <f>IF(N431="nulová",J431,0)</f>
        <v>0</v>
      </c>
      <c r="BJ431" s="20" t="s">
        <v>79</v>
      </c>
      <c r="BK431" s="188">
        <f>ROUND(I431*H431,2)</f>
        <v>0</v>
      </c>
      <c r="BL431" s="20" t="s">
        <v>279</v>
      </c>
      <c r="BM431" s="187" t="s">
        <v>1079</v>
      </c>
    </row>
    <row r="432" s="2" customFormat="1" ht="44.25" customHeight="1">
      <c r="A432" s="39"/>
      <c r="B432" s="174"/>
      <c r="C432" s="175" t="s">
        <v>733</v>
      </c>
      <c r="D432" s="175" t="s">
        <v>154</v>
      </c>
      <c r="E432" s="176" t="s">
        <v>791</v>
      </c>
      <c r="F432" s="177" t="s">
        <v>792</v>
      </c>
      <c r="G432" s="178" t="s">
        <v>399</v>
      </c>
      <c r="H432" s="238"/>
      <c r="I432" s="180"/>
      <c r="J432" s="181">
        <f>ROUND(I432*H432,2)</f>
        <v>0</v>
      </c>
      <c r="K432" s="182"/>
      <c r="L432" s="40"/>
      <c r="M432" s="183" t="s">
        <v>3</v>
      </c>
      <c r="N432" s="184" t="s">
        <v>43</v>
      </c>
      <c r="O432" s="73"/>
      <c r="P432" s="185">
        <f>O432*H432</f>
        <v>0</v>
      </c>
      <c r="Q432" s="185">
        <v>0</v>
      </c>
      <c r="R432" s="185">
        <f>Q432*H432</f>
        <v>0</v>
      </c>
      <c r="S432" s="185">
        <v>0</v>
      </c>
      <c r="T432" s="18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187" t="s">
        <v>279</v>
      </c>
      <c r="AT432" s="187" t="s">
        <v>154</v>
      </c>
      <c r="AU432" s="187" t="s">
        <v>79</v>
      </c>
      <c r="AY432" s="20" t="s">
        <v>152</v>
      </c>
      <c r="BE432" s="188">
        <f>IF(N432="základní",J432,0)</f>
        <v>0</v>
      </c>
      <c r="BF432" s="188">
        <f>IF(N432="snížená",J432,0)</f>
        <v>0</v>
      </c>
      <c r="BG432" s="188">
        <f>IF(N432="zákl. přenesená",J432,0)</f>
        <v>0</v>
      </c>
      <c r="BH432" s="188">
        <f>IF(N432="sníž. přenesená",J432,0)</f>
        <v>0</v>
      </c>
      <c r="BI432" s="188">
        <f>IF(N432="nulová",J432,0)</f>
        <v>0</v>
      </c>
      <c r="BJ432" s="20" t="s">
        <v>79</v>
      </c>
      <c r="BK432" s="188">
        <f>ROUND(I432*H432,2)</f>
        <v>0</v>
      </c>
      <c r="BL432" s="20" t="s">
        <v>279</v>
      </c>
      <c r="BM432" s="187" t="s">
        <v>1080</v>
      </c>
    </row>
    <row r="433" s="2" customFormat="1">
      <c r="A433" s="39"/>
      <c r="B433" s="40"/>
      <c r="C433" s="39"/>
      <c r="D433" s="189" t="s">
        <v>160</v>
      </c>
      <c r="E433" s="39"/>
      <c r="F433" s="190" t="s">
        <v>794</v>
      </c>
      <c r="G433" s="39"/>
      <c r="H433" s="39"/>
      <c r="I433" s="191"/>
      <c r="J433" s="39"/>
      <c r="K433" s="39"/>
      <c r="L433" s="40"/>
      <c r="M433" s="192"/>
      <c r="N433" s="193"/>
      <c r="O433" s="73"/>
      <c r="P433" s="73"/>
      <c r="Q433" s="73"/>
      <c r="R433" s="73"/>
      <c r="S433" s="73"/>
      <c r="T433" s="74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20" t="s">
        <v>160</v>
      </c>
      <c r="AU433" s="20" t="s">
        <v>79</v>
      </c>
    </row>
    <row r="434" s="12" customFormat="1" ht="25.92" customHeight="1">
      <c r="A434" s="12"/>
      <c r="B434" s="161"/>
      <c r="C434" s="12"/>
      <c r="D434" s="162" t="s">
        <v>71</v>
      </c>
      <c r="E434" s="163" t="s">
        <v>795</v>
      </c>
      <c r="F434" s="163" t="s">
        <v>796</v>
      </c>
      <c r="G434" s="12"/>
      <c r="H434" s="12"/>
      <c r="I434" s="164"/>
      <c r="J434" s="165">
        <f>BK434</f>
        <v>0</v>
      </c>
      <c r="K434" s="12"/>
      <c r="L434" s="161"/>
      <c r="M434" s="166"/>
      <c r="N434" s="167"/>
      <c r="O434" s="167"/>
      <c r="P434" s="168">
        <f>SUM(P435:P454)</f>
        <v>0</v>
      </c>
      <c r="Q434" s="167"/>
      <c r="R434" s="168">
        <f>SUM(R435:R454)</f>
        <v>0.088364960000000006</v>
      </c>
      <c r="S434" s="167"/>
      <c r="T434" s="169">
        <f>SUM(T435:T454)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162" t="s">
        <v>81</v>
      </c>
      <c r="AT434" s="170" t="s">
        <v>71</v>
      </c>
      <c r="AU434" s="170" t="s">
        <v>72</v>
      </c>
      <c r="AY434" s="162" t="s">
        <v>152</v>
      </c>
      <c r="BK434" s="171">
        <f>SUM(BK435:BK454)</f>
        <v>0</v>
      </c>
    </row>
    <row r="435" s="2" customFormat="1" ht="44.25" customHeight="1">
      <c r="A435" s="39"/>
      <c r="B435" s="174"/>
      <c r="C435" s="175" t="s">
        <v>743</v>
      </c>
      <c r="D435" s="175" t="s">
        <v>154</v>
      </c>
      <c r="E435" s="176" t="s">
        <v>798</v>
      </c>
      <c r="F435" s="177" t="s">
        <v>799</v>
      </c>
      <c r="G435" s="178" t="s">
        <v>157</v>
      </c>
      <c r="H435" s="179">
        <v>229.30000000000001</v>
      </c>
      <c r="I435" s="180"/>
      <c r="J435" s="181">
        <f>ROUND(I435*H435,2)</f>
        <v>0</v>
      </c>
      <c r="K435" s="182"/>
      <c r="L435" s="40"/>
      <c r="M435" s="183" t="s">
        <v>3</v>
      </c>
      <c r="N435" s="184" t="s">
        <v>43</v>
      </c>
      <c r="O435" s="73"/>
      <c r="P435" s="185">
        <f>O435*H435</f>
        <v>0</v>
      </c>
      <c r="Q435" s="185">
        <v>0.00022000000000000001</v>
      </c>
      <c r="R435" s="185">
        <f>Q435*H435</f>
        <v>0.050446000000000005</v>
      </c>
      <c r="S435" s="185">
        <v>0</v>
      </c>
      <c r="T435" s="186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187" t="s">
        <v>279</v>
      </c>
      <c r="AT435" s="187" t="s">
        <v>154</v>
      </c>
      <c r="AU435" s="187" t="s">
        <v>79</v>
      </c>
      <c r="AY435" s="20" t="s">
        <v>152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20" t="s">
        <v>79</v>
      </c>
      <c r="BK435" s="188">
        <f>ROUND(I435*H435,2)</f>
        <v>0</v>
      </c>
      <c r="BL435" s="20" t="s">
        <v>279</v>
      </c>
      <c r="BM435" s="187" t="s">
        <v>1081</v>
      </c>
    </row>
    <row r="436" s="2" customFormat="1">
      <c r="A436" s="39"/>
      <c r="B436" s="40"/>
      <c r="C436" s="39"/>
      <c r="D436" s="189" t="s">
        <v>160</v>
      </c>
      <c r="E436" s="39"/>
      <c r="F436" s="190" t="s">
        <v>801</v>
      </c>
      <c r="G436" s="39"/>
      <c r="H436" s="39"/>
      <c r="I436" s="191"/>
      <c r="J436" s="39"/>
      <c r="K436" s="39"/>
      <c r="L436" s="40"/>
      <c r="M436" s="192"/>
      <c r="N436" s="193"/>
      <c r="O436" s="73"/>
      <c r="P436" s="73"/>
      <c r="Q436" s="73"/>
      <c r="R436" s="73"/>
      <c r="S436" s="73"/>
      <c r="T436" s="74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20" t="s">
        <v>160</v>
      </c>
      <c r="AU436" s="20" t="s">
        <v>79</v>
      </c>
    </row>
    <row r="437" s="13" customFormat="1">
      <c r="A437" s="13"/>
      <c r="B437" s="194"/>
      <c r="C437" s="13"/>
      <c r="D437" s="195" t="s">
        <v>162</v>
      </c>
      <c r="E437" s="196" t="s">
        <v>3</v>
      </c>
      <c r="F437" s="197" t="s">
        <v>1082</v>
      </c>
      <c r="G437" s="13"/>
      <c r="H437" s="198">
        <v>61.600000000000001</v>
      </c>
      <c r="I437" s="199"/>
      <c r="J437" s="13"/>
      <c r="K437" s="13"/>
      <c r="L437" s="194"/>
      <c r="M437" s="200"/>
      <c r="N437" s="201"/>
      <c r="O437" s="201"/>
      <c r="P437" s="201"/>
      <c r="Q437" s="201"/>
      <c r="R437" s="201"/>
      <c r="S437" s="201"/>
      <c r="T437" s="20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6" t="s">
        <v>162</v>
      </c>
      <c r="AU437" s="196" t="s">
        <v>79</v>
      </c>
      <c r="AV437" s="13" t="s">
        <v>81</v>
      </c>
      <c r="AW437" s="13" t="s">
        <v>33</v>
      </c>
      <c r="AX437" s="13" t="s">
        <v>72</v>
      </c>
      <c r="AY437" s="196" t="s">
        <v>152</v>
      </c>
    </row>
    <row r="438" s="13" customFormat="1">
      <c r="A438" s="13"/>
      <c r="B438" s="194"/>
      <c r="C438" s="13"/>
      <c r="D438" s="195" t="s">
        <v>162</v>
      </c>
      <c r="E438" s="196" t="s">
        <v>3</v>
      </c>
      <c r="F438" s="197" t="s">
        <v>1083</v>
      </c>
      <c r="G438" s="13"/>
      <c r="H438" s="198">
        <v>38.700000000000003</v>
      </c>
      <c r="I438" s="199"/>
      <c r="J438" s="13"/>
      <c r="K438" s="13"/>
      <c r="L438" s="194"/>
      <c r="M438" s="200"/>
      <c r="N438" s="201"/>
      <c r="O438" s="201"/>
      <c r="P438" s="201"/>
      <c r="Q438" s="201"/>
      <c r="R438" s="201"/>
      <c r="S438" s="201"/>
      <c r="T438" s="20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6" t="s">
        <v>162</v>
      </c>
      <c r="AU438" s="196" t="s">
        <v>79</v>
      </c>
      <c r="AV438" s="13" t="s">
        <v>81</v>
      </c>
      <c r="AW438" s="13" t="s">
        <v>33</v>
      </c>
      <c r="AX438" s="13" t="s">
        <v>72</v>
      </c>
      <c r="AY438" s="196" t="s">
        <v>152</v>
      </c>
    </row>
    <row r="439" s="13" customFormat="1">
      <c r="A439" s="13"/>
      <c r="B439" s="194"/>
      <c r="C439" s="13"/>
      <c r="D439" s="195" t="s">
        <v>162</v>
      </c>
      <c r="E439" s="196" t="s">
        <v>3</v>
      </c>
      <c r="F439" s="197" t="s">
        <v>1084</v>
      </c>
      <c r="G439" s="13"/>
      <c r="H439" s="198">
        <v>129</v>
      </c>
      <c r="I439" s="199"/>
      <c r="J439" s="13"/>
      <c r="K439" s="13"/>
      <c r="L439" s="194"/>
      <c r="M439" s="200"/>
      <c r="N439" s="201"/>
      <c r="O439" s="201"/>
      <c r="P439" s="201"/>
      <c r="Q439" s="201"/>
      <c r="R439" s="201"/>
      <c r="S439" s="201"/>
      <c r="T439" s="20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6" t="s">
        <v>162</v>
      </c>
      <c r="AU439" s="196" t="s">
        <v>79</v>
      </c>
      <c r="AV439" s="13" t="s">
        <v>81</v>
      </c>
      <c r="AW439" s="13" t="s">
        <v>33</v>
      </c>
      <c r="AX439" s="13" t="s">
        <v>72</v>
      </c>
      <c r="AY439" s="196" t="s">
        <v>152</v>
      </c>
    </row>
    <row r="440" s="15" customFormat="1">
      <c r="A440" s="15"/>
      <c r="B440" s="210"/>
      <c r="C440" s="15"/>
      <c r="D440" s="195" t="s">
        <v>162</v>
      </c>
      <c r="E440" s="211" t="s">
        <v>3</v>
      </c>
      <c r="F440" s="212" t="s">
        <v>242</v>
      </c>
      <c r="G440" s="15"/>
      <c r="H440" s="213">
        <v>229.30000000000001</v>
      </c>
      <c r="I440" s="214"/>
      <c r="J440" s="15"/>
      <c r="K440" s="15"/>
      <c r="L440" s="210"/>
      <c r="M440" s="215"/>
      <c r="N440" s="216"/>
      <c r="O440" s="216"/>
      <c r="P440" s="216"/>
      <c r="Q440" s="216"/>
      <c r="R440" s="216"/>
      <c r="S440" s="216"/>
      <c r="T440" s="21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11" t="s">
        <v>162</v>
      </c>
      <c r="AU440" s="211" t="s">
        <v>79</v>
      </c>
      <c r="AV440" s="15" t="s">
        <v>158</v>
      </c>
      <c r="AW440" s="15" t="s">
        <v>33</v>
      </c>
      <c r="AX440" s="15" t="s">
        <v>79</v>
      </c>
      <c r="AY440" s="211" t="s">
        <v>152</v>
      </c>
    </row>
    <row r="441" s="2" customFormat="1" ht="44.25" customHeight="1">
      <c r="A441" s="39"/>
      <c r="B441" s="174"/>
      <c r="C441" s="175" t="s">
        <v>751</v>
      </c>
      <c r="D441" s="175" t="s">
        <v>154</v>
      </c>
      <c r="E441" s="176" t="s">
        <v>805</v>
      </c>
      <c r="F441" s="177" t="s">
        <v>806</v>
      </c>
      <c r="G441" s="178" t="s">
        <v>157</v>
      </c>
      <c r="H441" s="179">
        <v>167.69999999999999</v>
      </c>
      <c r="I441" s="180"/>
      <c r="J441" s="181">
        <f>ROUND(I441*H441,2)</f>
        <v>0</v>
      </c>
      <c r="K441" s="182"/>
      <c r="L441" s="40"/>
      <c r="M441" s="183" t="s">
        <v>3</v>
      </c>
      <c r="N441" s="184" t="s">
        <v>43</v>
      </c>
      <c r="O441" s="73"/>
      <c r="P441" s="185">
        <f>O441*H441</f>
        <v>0</v>
      </c>
      <c r="Q441" s="185">
        <v>0.00022000000000000001</v>
      </c>
      <c r="R441" s="185">
        <f>Q441*H441</f>
        <v>0.036893999999999996</v>
      </c>
      <c r="S441" s="185">
        <v>0</v>
      </c>
      <c r="T441" s="18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187" t="s">
        <v>279</v>
      </c>
      <c r="AT441" s="187" t="s">
        <v>154</v>
      </c>
      <c r="AU441" s="187" t="s">
        <v>79</v>
      </c>
      <c r="AY441" s="20" t="s">
        <v>152</v>
      </c>
      <c r="BE441" s="188">
        <f>IF(N441="základní",J441,0)</f>
        <v>0</v>
      </c>
      <c r="BF441" s="188">
        <f>IF(N441="snížená",J441,0)</f>
        <v>0</v>
      </c>
      <c r="BG441" s="188">
        <f>IF(N441="zákl. přenesená",J441,0)</f>
        <v>0</v>
      </c>
      <c r="BH441" s="188">
        <f>IF(N441="sníž. přenesená",J441,0)</f>
        <v>0</v>
      </c>
      <c r="BI441" s="188">
        <f>IF(N441="nulová",J441,0)</f>
        <v>0</v>
      </c>
      <c r="BJ441" s="20" t="s">
        <v>79</v>
      </c>
      <c r="BK441" s="188">
        <f>ROUND(I441*H441,2)</f>
        <v>0</v>
      </c>
      <c r="BL441" s="20" t="s">
        <v>279</v>
      </c>
      <c r="BM441" s="187" t="s">
        <v>1085</v>
      </c>
    </row>
    <row r="442" s="2" customFormat="1">
      <c r="A442" s="39"/>
      <c r="B442" s="40"/>
      <c r="C442" s="39"/>
      <c r="D442" s="189" t="s">
        <v>160</v>
      </c>
      <c r="E442" s="39"/>
      <c r="F442" s="190" t="s">
        <v>808</v>
      </c>
      <c r="G442" s="39"/>
      <c r="H442" s="39"/>
      <c r="I442" s="191"/>
      <c r="J442" s="39"/>
      <c r="K442" s="39"/>
      <c r="L442" s="40"/>
      <c r="M442" s="192"/>
      <c r="N442" s="193"/>
      <c r="O442" s="73"/>
      <c r="P442" s="73"/>
      <c r="Q442" s="73"/>
      <c r="R442" s="73"/>
      <c r="S442" s="73"/>
      <c r="T442" s="74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20" t="s">
        <v>160</v>
      </c>
      <c r="AU442" s="20" t="s">
        <v>79</v>
      </c>
    </row>
    <row r="443" s="13" customFormat="1">
      <c r="A443" s="13"/>
      <c r="B443" s="194"/>
      <c r="C443" s="13"/>
      <c r="D443" s="195" t="s">
        <v>162</v>
      </c>
      <c r="E443" s="196" t="s">
        <v>3</v>
      </c>
      <c r="F443" s="197" t="s">
        <v>1083</v>
      </c>
      <c r="G443" s="13"/>
      <c r="H443" s="198">
        <v>38.700000000000003</v>
      </c>
      <c r="I443" s="199"/>
      <c r="J443" s="13"/>
      <c r="K443" s="13"/>
      <c r="L443" s="194"/>
      <c r="M443" s="200"/>
      <c r="N443" s="201"/>
      <c r="O443" s="201"/>
      <c r="P443" s="201"/>
      <c r="Q443" s="201"/>
      <c r="R443" s="201"/>
      <c r="S443" s="201"/>
      <c r="T443" s="20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6" t="s">
        <v>162</v>
      </c>
      <c r="AU443" s="196" t="s">
        <v>79</v>
      </c>
      <c r="AV443" s="13" t="s">
        <v>81</v>
      </c>
      <c r="AW443" s="13" t="s">
        <v>33</v>
      </c>
      <c r="AX443" s="13" t="s">
        <v>72</v>
      </c>
      <c r="AY443" s="196" t="s">
        <v>152</v>
      </c>
    </row>
    <row r="444" s="13" customFormat="1">
      <c r="A444" s="13"/>
      <c r="B444" s="194"/>
      <c r="C444" s="13"/>
      <c r="D444" s="195" t="s">
        <v>162</v>
      </c>
      <c r="E444" s="196" t="s">
        <v>3</v>
      </c>
      <c r="F444" s="197" t="s">
        <v>1084</v>
      </c>
      <c r="G444" s="13"/>
      <c r="H444" s="198">
        <v>129</v>
      </c>
      <c r="I444" s="199"/>
      <c r="J444" s="13"/>
      <c r="K444" s="13"/>
      <c r="L444" s="194"/>
      <c r="M444" s="200"/>
      <c r="N444" s="201"/>
      <c r="O444" s="201"/>
      <c r="P444" s="201"/>
      <c r="Q444" s="201"/>
      <c r="R444" s="201"/>
      <c r="S444" s="201"/>
      <c r="T444" s="20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162</v>
      </c>
      <c r="AU444" s="196" t="s">
        <v>79</v>
      </c>
      <c r="AV444" s="13" t="s">
        <v>81</v>
      </c>
      <c r="AW444" s="13" t="s">
        <v>33</v>
      </c>
      <c r="AX444" s="13" t="s">
        <v>72</v>
      </c>
      <c r="AY444" s="196" t="s">
        <v>152</v>
      </c>
    </row>
    <row r="445" s="15" customFormat="1">
      <c r="A445" s="15"/>
      <c r="B445" s="210"/>
      <c r="C445" s="15"/>
      <c r="D445" s="195" t="s">
        <v>162</v>
      </c>
      <c r="E445" s="211" t="s">
        <v>3</v>
      </c>
      <c r="F445" s="212" t="s">
        <v>242</v>
      </c>
      <c r="G445" s="15"/>
      <c r="H445" s="213">
        <v>167.69999999999999</v>
      </c>
      <c r="I445" s="214"/>
      <c r="J445" s="15"/>
      <c r="K445" s="15"/>
      <c r="L445" s="210"/>
      <c r="M445" s="215"/>
      <c r="N445" s="216"/>
      <c r="O445" s="216"/>
      <c r="P445" s="216"/>
      <c r="Q445" s="216"/>
      <c r="R445" s="216"/>
      <c r="S445" s="216"/>
      <c r="T445" s="21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11" t="s">
        <v>162</v>
      </c>
      <c r="AU445" s="211" t="s">
        <v>79</v>
      </c>
      <c r="AV445" s="15" t="s">
        <v>158</v>
      </c>
      <c r="AW445" s="15" t="s">
        <v>33</v>
      </c>
      <c r="AX445" s="15" t="s">
        <v>79</v>
      </c>
      <c r="AY445" s="211" t="s">
        <v>152</v>
      </c>
    </row>
    <row r="446" s="2" customFormat="1" ht="24.15" customHeight="1">
      <c r="A446" s="39"/>
      <c r="B446" s="174"/>
      <c r="C446" s="175" t="s">
        <v>759</v>
      </c>
      <c r="D446" s="175" t="s">
        <v>154</v>
      </c>
      <c r="E446" s="176" t="s">
        <v>812</v>
      </c>
      <c r="F446" s="177" t="s">
        <v>813</v>
      </c>
      <c r="G446" s="178" t="s">
        <v>157</v>
      </c>
      <c r="H446" s="179">
        <v>3.2029999999999998</v>
      </c>
      <c r="I446" s="180"/>
      <c r="J446" s="181">
        <f>ROUND(I446*H446,2)</f>
        <v>0</v>
      </c>
      <c r="K446" s="182"/>
      <c r="L446" s="40"/>
      <c r="M446" s="183" t="s">
        <v>3</v>
      </c>
      <c r="N446" s="184" t="s">
        <v>43</v>
      </c>
      <c r="O446" s="73"/>
      <c r="P446" s="185">
        <f>O446*H446</f>
        <v>0</v>
      </c>
      <c r="Q446" s="185">
        <v>6.0000000000000002E-05</v>
      </c>
      <c r="R446" s="185">
        <f>Q446*H446</f>
        <v>0.00019217999999999999</v>
      </c>
      <c r="S446" s="185">
        <v>0</v>
      </c>
      <c r="T446" s="186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187" t="s">
        <v>279</v>
      </c>
      <c r="AT446" s="187" t="s">
        <v>154</v>
      </c>
      <c r="AU446" s="187" t="s">
        <v>79</v>
      </c>
      <c r="AY446" s="20" t="s">
        <v>152</v>
      </c>
      <c r="BE446" s="188">
        <f>IF(N446="základní",J446,0)</f>
        <v>0</v>
      </c>
      <c r="BF446" s="188">
        <f>IF(N446="snížená",J446,0)</f>
        <v>0</v>
      </c>
      <c r="BG446" s="188">
        <f>IF(N446="zákl. přenesená",J446,0)</f>
        <v>0</v>
      </c>
      <c r="BH446" s="188">
        <f>IF(N446="sníž. přenesená",J446,0)</f>
        <v>0</v>
      </c>
      <c r="BI446" s="188">
        <f>IF(N446="nulová",J446,0)</f>
        <v>0</v>
      </c>
      <c r="BJ446" s="20" t="s">
        <v>79</v>
      </c>
      <c r="BK446" s="188">
        <f>ROUND(I446*H446,2)</f>
        <v>0</v>
      </c>
      <c r="BL446" s="20" t="s">
        <v>279</v>
      </c>
      <c r="BM446" s="187" t="s">
        <v>1086</v>
      </c>
    </row>
    <row r="447" s="2" customFormat="1">
      <c r="A447" s="39"/>
      <c r="B447" s="40"/>
      <c r="C447" s="39"/>
      <c r="D447" s="189" t="s">
        <v>160</v>
      </c>
      <c r="E447" s="39"/>
      <c r="F447" s="190" t="s">
        <v>815</v>
      </c>
      <c r="G447" s="39"/>
      <c r="H447" s="39"/>
      <c r="I447" s="191"/>
      <c r="J447" s="39"/>
      <c r="K447" s="39"/>
      <c r="L447" s="40"/>
      <c r="M447" s="192"/>
      <c r="N447" s="193"/>
      <c r="O447" s="73"/>
      <c r="P447" s="73"/>
      <c r="Q447" s="73"/>
      <c r="R447" s="73"/>
      <c r="S447" s="73"/>
      <c r="T447" s="74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20" t="s">
        <v>160</v>
      </c>
      <c r="AU447" s="20" t="s">
        <v>79</v>
      </c>
    </row>
    <row r="448" s="13" customFormat="1">
      <c r="A448" s="13"/>
      <c r="B448" s="194"/>
      <c r="C448" s="13"/>
      <c r="D448" s="195" t="s">
        <v>162</v>
      </c>
      <c r="E448" s="196" t="s">
        <v>3</v>
      </c>
      <c r="F448" s="197" t="s">
        <v>1087</v>
      </c>
      <c r="G448" s="13"/>
      <c r="H448" s="198">
        <v>3.2029999999999998</v>
      </c>
      <c r="I448" s="199"/>
      <c r="J448" s="13"/>
      <c r="K448" s="13"/>
      <c r="L448" s="194"/>
      <c r="M448" s="200"/>
      <c r="N448" s="201"/>
      <c r="O448" s="201"/>
      <c r="P448" s="201"/>
      <c r="Q448" s="201"/>
      <c r="R448" s="201"/>
      <c r="S448" s="201"/>
      <c r="T448" s="20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6" t="s">
        <v>162</v>
      </c>
      <c r="AU448" s="196" t="s">
        <v>79</v>
      </c>
      <c r="AV448" s="13" t="s">
        <v>81</v>
      </c>
      <c r="AW448" s="13" t="s">
        <v>33</v>
      </c>
      <c r="AX448" s="13" t="s">
        <v>79</v>
      </c>
      <c r="AY448" s="196" t="s">
        <v>152</v>
      </c>
    </row>
    <row r="449" s="2" customFormat="1" ht="24.15" customHeight="1">
      <c r="A449" s="39"/>
      <c r="B449" s="174"/>
      <c r="C449" s="175" t="s">
        <v>766</v>
      </c>
      <c r="D449" s="175" t="s">
        <v>154</v>
      </c>
      <c r="E449" s="176" t="s">
        <v>818</v>
      </c>
      <c r="F449" s="177" t="s">
        <v>819</v>
      </c>
      <c r="G449" s="178" t="s">
        <v>157</v>
      </c>
      <c r="H449" s="179">
        <v>3.2029999999999998</v>
      </c>
      <c r="I449" s="180"/>
      <c r="J449" s="181">
        <f>ROUND(I449*H449,2)</f>
        <v>0</v>
      </c>
      <c r="K449" s="182"/>
      <c r="L449" s="40"/>
      <c r="M449" s="183" t="s">
        <v>3</v>
      </c>
      <c r="N449" s="184" t="s">
        <v>43</v>
      </c>
      <c r="O449" s="73"/>
      <c r="P449" s="185">
        <f>O449*H449</f>
        <v>0</v>
      </c>
      <c r="Q449" s="185">
        <v>0.00013999999999999999</v>
      </c>
      <c r="R449" s="185">
        <f>Q449*H449</f>
        <v>0.00044841999999999994</v>
      </c>
      <c r="S449" s="185">
        <v>0</v>
      </c>
      <c r="T449" s="18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187" t="s">
        <v>279</v>
      </c>
      <c r="AT449" s="187" t="s">
        <v>154</v>
      </c>
      <c r="AU449" s="187" t="s">
        <v>79</v>
      </c>
      <c r="AY449" s="20" t="s">
        <v>152</v>
      </c>
      <c r="BE449" s="188">
        <f>IF(N449="základní",J449,0)</f>
        <v>0</v>
      </c>
      <c r="BF449" s="188">
        <f>IF(N449="snížená",J449,0)</f>
        <v>0</v>
      </c>
      <c r="BG449" s="188">
        <f>IF(N449="zákl. přenesená",J449,0)</f>
        <v>0</v>
      </c>
      <c r="BH449" s="188">
        <f>IF(N449="sníž. přenesená",J449,0)</f>
        <v>0</v>
      </c>
      <c r="BI449" s="188">
        <f>IF(N449="nulová",J449,0)</f>
        <v>0</v>
      </c>
      <c r="BJ449" s="20" t="s">
        <v>79</v>
      </c>
      <c r="BK449" s="188">
        <f>ROUND(I449*H449,2)</f>
        <v>0</v>
      </c>
      <c r="BL449" s="20" t="s">
        <v>279</v>
      </c>
      <c r="BM449" s="187" t="s">
        <v>1088</v>
      </c>
    </row>
    <row r="450" s="2" customFormat="1">
      <c r="A450" s="39"/>
      <c r="B450" s="40"/>
      <c r="C450" s="39"/>
      <c r="D450" s="189" t="s">
        <v>160</v>
      </c>
      <c r="E450" s="39"/>
      <c r="F450" s="190" t="s">
        <v>821</v>
      </c>
      <c r="G450" s="39"/>
      <c r="H450" s="39"/>
      <c r="I450" s="191"/>
      <c r="J450" s="39"/>
      <c r="K450" s="39"/>
      <c r="L450" s="40"/>
      <c r="M450" s="192"/>
      <c r="N450" s="193"/>
      <c r="O450" s="73"/>
      <c r="P450" s="73"/>
      <c r="Q450" s="73"/>
      <c r="R450" s="73"/>
      <c r="S450" s="73"/>
      <c r="T450" s="7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20" t="s">
        <v>160</v>
      </c>
      <c r="AU450" s="20" t="s">
        <v>79</v>
      </c>
    </row>
    <row r="451" s="13" customFormat="1">
      <c r="A451" s="13"/>
      <c r="B451" s="194"/>
      <c r="C451" s="13"/>
      <c r="D451" s="195" t="s">
        <v>162</v>
      </c>
      <c r="E451" s="196" t="s">
        <v>3</v>
      </c>
      <c r="F451" s="197" t="s">
        <v>1087</v>
      </c>
      <c r="G451" s="13"/>
      <c r="H451" s="198">
        <v>3.2029999999999998</v>
      </c>
      <c r="I451" s="199"/>
      <c r="J451" s="13"/>
      <c r="K451" s="13"/>
      <c r="L451" s="194"/>
      <c r="M451" s="200"/>
      <c r="N451" s="201"/>
      <c r="O451" s="201"/>
      <c r="P451" s="201"/>
      <c r="Q451" s="201"/>
      <c r="R451" s="201"/>
      <c r="S451" s="201"/>
      <c r="T451" s="20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6" t="s">
        <v>162</v>
      </c>
      <c r="AU451" s="196" t="s">
        <v>79</v>
      </c>
      <c r="AV451" s="13" t="s">
        <v>81</v>
      </c>
      <c r="AW451" s="13" t="s">
        <v>33</v>
      </c>
      <c r="AX451" s="13" t="s">
        <v>79</v>
      </c>
      <c r="AY451" s="196" t="s">
        <v>152</v>
      </c>
    </row>
    <row r="452" s="2" customFormat="1" ht="24.15" customHeight="1">
      <c r="A452" s="39"/>
      <c r="B452" s="174"/>
      <c r="C452" s="175" t="s">
        <v>771</v>
      </c>
      <c r="D452" s="175" t="s">
        <v>154</v>
      </c>
      <c r="E452" s="176" t="s">
        <v>823</v>
      </c>
      <c r="F452" s="177" t="s">
        <v>824</v>
      </c>
      <c r="G452" s="178" t="s">
        <v>157</v>
      </c>
      <c r="H452" s="179">
        <v>3.2029999999999998</v>
      </c>
      <c r="I452" s="180"/>
      <c r="J452" s="181">
        <f>ROUND(I452*H452,2)</f>
        <v>0</v>
      </c>
      <c r="K452" s="182"/>
      <c r="L452" s="40"/>
      <c r="M452" s="183" t="s">
        <v>3</v>
      </c>
      <c r="N452" s="184" t="s">
        <v>43</v>
      </c>
      <c r="O452" s="73"/>
      <c r="P452" s="185">
        <f>O452*H452</f>
        <v>0</v>
      </c>
      <c r="Q452" s="185">
        <v>0.00012</v>
      </c>
      <c r="R452" s="185">
        <f>Q452*H452</f>
        <v>0.00038435999999999999</v>
      </c>
      <c r="S452" s="185">
        <v>0</v>
      </c>
      <c r="T452" s="18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187" t="s">
        <v>279</v>
      </c>
      <c r="AT452" s="187" t="s">
        <v>154</v>
      </c>
      <c r="AU452" s="187" t="s">
        <v>79</v>
      </c>
      <c r="AY452" s="20" t="s">
        <v>152</v>
      </c>
      <c r="BE452" s="188">
        <f>IF(N452="základní",J452,0)</f>
        <v>0</v>
      </c>
      <c r="BF452" s="188">
        <f>IF(N452="snížená",J452,0)</f>
        <v>0</v>
      </c>
      <c r="BG452" s="188">
        <f>IF(N452="zákl. přenesená",J452,0)</f>
        <v>0</v>
      </c>
      <c r="BH452" s="188">
        <f>IF(N452="sníž. přenesená",J452,0)</f>
        <v>0</v>
      </c>
      <c r="BI452" s="188">
        <f>IF(N452="nulová",J452,0)</f>
        <v>0</v>
      </c>
      <c r="BJ452" s="20" t="s">
        <v>79</v>
      </c>
      <c r="BK452" s="188">
        <f>ROUND(I452*H452,2)</f>
        <v>0</v>
      </c>
      <c r="BL452" s="20" t="s">
        <v>279</v>
      </c>
      <c r="BM452" s="187" t="s">
        <v>1089</v>
      </c>
    </row>
    <row r="453" s="2" customFormat="1">
      <c r="A453" s="39"/>
      <c r="B453" s="40"/>
      <c r="C453" s="39"/>
      <c r="D453" s="189" t="s">
        <v>160</v>
      </c>
      <c r="E453" s="39"/>
      <c r="F453" s="190" t="s">
        <v>826</v>
      </c>
      <c r="G453" s="39"/>
      <c r="H453" s="39"/>
      <c r="I453" s="191"/>
      <c r="J453" s="39"/>
      <c r="K453" s="39"/>
      <c r="L453" s="40"/>
      <c r="M453" s="192"/>
      <c r="N453" s="193"/>
      <c r="O453" s="73"/>
      <c r="P453" s="73"/>
      <c r="Q453" s="73"/>
      <c r="R453" s="73"/>
      <c r="S453" s="73"/>
      <c r="T453" s="74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20" t="s">
        <v>160</v>
      </c>
      <c r="AU453" s="20" t="s">
        <v>79</v>
      </c>
    </row>
    <row r="454" s="13" customFormat="1">
      <c r="A454" s="13"/>
      <c r="B454" s="194"/>
      <c r="C454" s="13"/>
      <c r="D454" s="195" t="s">
        <v>162</v>
      </c>
      <c r="E454" s="196" t="s">
        <v>3</v>
      </c>
      <c r="F454" s="197" t="s">
        <v>1087</v>
      </c>
      <c r="G454" s="13"/>
      <c r="H454" s="198">
        <v>3.2029999999999998</v>
      </c>
      <c r="I454" s="199"/>
      <c r="J454" s="13"/>
      <c r="K454" s="13"/>
      <c r="L454" s="194"/>
      <c r="M454" s="200"/>
      <c r="N454" s="201"/>
      <c r="O454" s="201"/>
      <c r="P454" s="201"/>
      <c r="Q454" s="201"/>
      <c r="R454" s="201"/>
      <c r="S454" s="201"/>
      <c r="T454" s="20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6" t="s">
        <v>162</v>
      </c>
      <c r="AU454" s="196" t="s">
        <v>79</v>
      </c>
      <c r="AV454" s="13" t="s">
        <v>81</v>
      </c>
      <c r="AW454" s="13" t="s">
        <v>33</v>
      </c>
      <c r="AX454" s="13" t="s">
        <v>79</v>
      </c>
      <c r="AY454" s="196" t="s">
        <v>152</v>
      </c>
    </row>
    <row r="455" s="12" customFormat="1" ht="25.92" customHeight="1">
      <c r="A455" s="12"/>
      <c r="B455" s="161"/>
      <c r="C455" s="12"/>
      <c r="D455" s="162" t="s">
        <v>71</v>
      </c>
      <c r="E455" s="163" t="s">
        <v>827</v>
      </c>
      <c r="F455" s="163" t="s">
        <v>828</v>
      </c>
      <c r="G455" s="12"/>
      <c r="H455" s="12"/>
      <c r="I455" s="164"/>
      <c r="J455" s="165">
        <f>BK455</f>
        <v>0</v>
      </c>
      <c r="K455" s="12"/>
      <c r="L455" s="161"/>
      <c r="M455" s="166"/>
      <c r="N455" s="167"/>
      <c r="O455" s="167"/>
      <c r="P455" s="168">
        <f>SUM(P456:P497)</f>
        <v>0</v>
      </c>
      <c r="Q455" s="167"/>
      <c r="R455" s="168">
        <f>SUM(R456:R497)</f>
        <v>0.082186140000000005</v>
      </c>
      <c r="S455" s="167"/>
      <c r="T455" s="169">
        <f>SUM(T456:T497)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162" t="s">
        <v>81</v>
      </c>
      <c r="AT455" s="170" t="s">
        <v>71</v>
      </c>
      <c r="AU455" s="170" t="s">
        <v>72</v>
      </c>
      <c r="AY455" s="162" t="s">
        <v>152</v>
      </c>
      <c r="BK455" s="171">
        <f>SUM(BK456:BK497)</f>
        <v>0</v>
      </c>
    </row>
    <row r="456" s="2" customFormat="1" ht="24.15" customHeight="1">
      <c r="A456" s="39"/>
      <c r="B456" s="174"/>
      <c r="C456" s="175" t="s">
        <v>776</v>
      </c>
      <c r="D456" s="175" t="s">
        <v>154</v>
      </c>
      <c r="E456" s="176" t="s">
        <v>830</v>
      </c>
      <c r="F456" s="177" t="s">
        <v>831</v>
      </c>
      <c r="G456" s="178" t="s">
        <v>157</v>
      </c>
      <c r="H456" s="179">
        <v>100.227</v>
      </c>
      <c r="I456" s="180"/>
      <c r="J456" s="181">
        <f>ROUND(I456*H456,2)</f>
        <v>0</v>
      </c>
      <c r="K456" s="182"/>
      <c r="L456" s="40"/>
      <c r="M456" s="183" t="s">
        <v>3</v>
      </c>
      <c r="N456" s="184" t="s">
        <v>43</v>
      </c>
      <c r="O456" s="73"/>
      <c r="P456" s="185">
        <f>O456*H456</f>
        <v>0</v>
      </c>
      <c r="Q456" s="185">
        <v>0</v>
      </c>
      <c r="R456" s="185">
        <f>Q456*H456</f>
        <v>0</v>
      </c>
      <c r="S456" s="185">
        <v>0</v>
      </c>
      <c r="T456" s="18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187" t="s">
        <v>279</v>
      </c>
      <c r="AT456" s="187" t="s">
        <v>154</v>
      </c>
      <c r="AU456" s="187" t="s">
        <v>79</v>
      </c>
      <c r="AY456" s="20" t="s">
        <v>152</v>
      </c>
      <c r="BE456" s="188">
        <f>IF(N456="základní",J456,0)</f>
        <v>0</v>
      </c>
      <c r="BF456" s="188">
        <f>IF(N456="snížená",J456,0)</f>
        <v>0</v>
      </c>
      <c r="BG456" s="188">
        <f>IF(N456="zákl. přenesená",J456,0)</f>
        <v>0</v>
      </c>
      <c r="BH456" s="188">
        <f>IF(N456="sníž. přenesená",J456,0)</f>
        <v>0</v>
      </c>
      <c r="BI456" s="188">
        <f>IF(N456="nulová",J456,0)</f>
        <v>0</v>
      </c>
      <c r="BJ456" s="20" t="s">
        <v>79</v>
      </c>
      <c r="BK456" s="188">
        <f>ROUND(I456*H456,2)</f>
        <v>0</v>
      </c>
      <c r="BL456" s="20" t="s">
        <v>279</v>
      </c>
      <c r="BM456" s="187" t="s">
        <v>1090</v>
      </c>
    </row>
    <row r="457" s="2" customFormat="1">
      <c r="A457" s="39"/>
      <c r="B457" s="40"/>
      <c r="C457" s="39"/>
      <c r="D457" s="189" t="s">
        <v>160</v>
      </c>
      <c r="E457" s="39"/>
      <c r="F457" s="190" t="s">
        <v>833</v>
      </c>
      <c r="G457" s="39"/>
      <c r="H457" s="39"/>
      <c r="I457" s="191"/>
      <c r="J457" s="39"/>
      <c r="K457" s="39"/>
      <c r="L457" s="40"/>
      <c r="M457" s="192"/>
      <c r="N457" s="193"/>
      <c r="O457" s="73"/>
      <c r="P457" s="73"/>
      <c r="Q457" s="73"/>
      <c r="R457" s="73"/>
      <c r="S457" s="73"/>
      <c r="T457" s="74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20" t="s">
        <v>160</v>
      </c>
      <c r="AU457" s="20" t="s">
        <v>79</v>
      </c>
    </row>
    <row r="458" s="13" customFormat="1">
      <c r="A458" s="13"/>
      <c r="B458" s="194"/>
      <c r="C458" s="13"/>
      <c r="D458" s="195" t="s">
        <v>162</v>
      </c>
      <c r="E458" s="196" t="s">
        <v>3</v>
      </c>
      <c r="F458" s="197" t="s">
        <v>1091</v>
      </c>
      <c r="G458" s="13"/>
      <c r="H458" s="198">
        <v>10.560000000000001</v>
      </c>
      <c r="I458" s="199"/>
      <c r="J458" s="13"/>
      <c r="K458" s="13"/>
      <c r="L458" s="194"/>
      <c r="M458" s="200"/>
      <c r="N458" s="201"/>
      <c r="O458" s="201"/>
      <c r="P458" s="201"/>
      <c r="Q458" s="201"/>
      <c r="R458" s="201"/>
      <c r="S458" s="201"/>
      <c r="T458" s="20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6" t="s">
        <v>162</v>
      </c>
      <c r="AU458" s="196" t="s">
        <v>79</v>
      </c>
      <c r="AV458" s="13" t="s">
        <v>81</v>
      </c>
      <c r="AW458" s="13" t="s">
        <v>33</v>
      </c>
      <c r="AX458" s="13" t="s">
        <v>72</v>
      </c>
      <c r="AY458" s="196" t="s">
        <v>152</v>
      </c>
    </row>
    <row r="459" s="16" customFormat="1">
      <c r="A459" s="16"/>
      <c r="B459" s="219"/>
      <c r="C459" s="16"/>
      <c r="D459" s="195" t="s">
        <v>162</v>
      </c>
      <c r="E459" s="220" t="s">
        <v>3</v>
      </c>
      <c r="F459" s="221" t="s">
        <v>314</v>
      </c>
      <c r="G459" s="16"/>
      <c r="H459" s="222">
        <v>10.560000000000001</v>
      </c>
      <c r="I459" s="223"/>
      <c r="J459" s="16"/>
      <c r="K459" s="16"/>
      <c r="L459" s="219"/>
      <c r="M459" s="224"/>
      <c r="N459" s="225"/>
      <c r="O459" s="225"/>
      <c r="P459" s="225"/>
      <c r="Q459" s="225"/>
      <c r="R459" s="225"/>
      <c r="S459" s="225"/>
      <c r="T459" s="22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20" t="s">
        <v>162</v>
      </c>
      <c r="AU459" s="220" t="s">
        <v>79</v>
      </c>
      <c r="AV459" s="16" t="s">
        <v>168</v>
      </c>
      <c r="AW459" s="16" t="s">
        <v>33</v>
      </c>
      <c r="AX459" s="16" t="s">
        <v>72</v>
      </c>
      <c r="AY459" s="220" t="s">
        <v>152</v>
      </c>
    </row>
    <row r="460" s="14" customFormat="1">
      <c r="A460" s="14"/>
      <c r="B460" s="203"/>
      <c r="C460" s="14"/>
      <c r="D460" s="195" t="s">
        <v>162</v>
      </c>
      <c r="E460" s="204" t="s">
        <v>3</v>
      </c>
      <c r="F460" s="205" t="s">
        <v>1092</v>
      </c>
      <c r="G460" s="14"/>
      <c r="H460" s="204" t="s">
        <v>3</v>
      </c>
      <c r="I460" s="206"/>
      <c r="J460" s="14"/>
      <c r="K460" s="14"/>
      <c r="L460" s="203"/>
      <c r="M460" s="207"/>
      <c r="N460" s="208"/>
      <c r="O460" s="208"/>
      <c r="P460" s="208"/>
      <c r="Q460" s="208"/>
      <c r="R460" s="208"/>
      <c r="S460" s="208"/>
      <c r="T460" s="20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4" t="s">
        <v>162</v>
      </c>
      <c r="AU460" s="204" t="s">
        <v>79</v>
      </c>
      <c r="AV460" s="14" t="s">
        <v>79</v>
      </c>
      <c r="AW460" s="14" t="s">
        <v>33</v>
      </c>
      <c r="AX460" s="14" t="s">
        <v>72</v>
      </c>
      <c r="AY460" s="204" t="s">
        <v>152</v>
      </c>
    </row>
    <row r="461" s="13" customFormat="1">
      <c r="A461" s="13"/>
      <c r="B461" s="194"/>
      <c r="C461" s="13"/>
      <c r="D461" s="195" t="s">
        <v>162</v>
      </c>
      <c r="E461" s="196" t="s">
        <v>3</v>
      </c>
      <c r="F461" s="197" t="s">
        <v>1093</v>
      </c>
      <c r="G461" s="13"/>
      <c r="H461" s="198">
        <v>30.800000000000001</v>
      </c>
      <c r="I461" s="199"/>
      <c r="J461" s="13"/>
      <c r="K461" s="13"/>
      <c r="L461" s="194"/>
      <c r="M461" s="200"/>
      <c r="N461" s="201"/>
      <c r="O461" s="201"/>
      <c r="P461" s="201"/>
      <c r="Q461" s="201"/>
      <c r="R461" s="201"/>
      <c r="S461" s="201"/>
      <c r="T461" s="20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6" t="s">
        <v>162</v>
      </c>
      <c r="AU461" s="196" t="s">
        <v>79</v>
      </c>
      <c r="AV461" s="13" t="s">
        <v>81</v>
      </c>
      <c r="AW461" s="13" t="s">
        <v>33</v>
      </c>
      <c r="AX461" s="13" t="s">
        <v>72</v>
      </c>
      <c r="AY461" s="196" t="s">
        <v>152</v>
      </c>
    </row>
    <row r="462" s="13" customFormat="1">
      <c r="A462" s="13"/>
      <c r="B462" s="194"/>
      <c r="C462" s="13"/>
      <c r="D462" s="195" t="s">
        <v>162</v>
      </c>
      <c r="E462" s="196" t="s">
        <v>3</v>
      </c>
      <c r="F462" s="197" t="s">
        <v>1094</v>
      </c>
      <c r="G462" s="13"/>
      <c r="H462" s="198">
        <v>6.1600000000000001</v>
      </c>
      <c r="I462" s="199"/>
      <c r="J462" s="13"/>
      <c r="K462" s="13"/>
      <c r="L462" s="194"/>
      <c r="M462" s="200"/>
      <c r="N462" s="201"/>
      <c r="O462" s="201"/>
      <c r="P462" s="201"/>
      <c r="Q462" s="201"/>
      <c r="R462" s="201"/>
      <c r="S462" s="201"/>
      <c r="T462" s="20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6" t="s">
        <v>162</v>
      </c>
      <c r="AU462" s="196" t="s">
        <v>79</v>
      </c>
      <c r="AV462" s="13" t="s">
        <v>81</v>
      </c>
      <c r="AW462" s="13" t="s">
        <v>33</v>
      </c>
      <c r="AX462" s="13" t="s">
        <v>72</v>
      </c>
      <c r="AY462" s="196" t="s">
        <v>152</v>
      </c>
    </row>
    <row r="463" s="13" customFormat="1">
      <c r="A463" s="13"/>
      <c r="B463" s="194"/>
      <c r="C463" s="13"/>
      <c r="D463" s="195" t="s">
        <v>162</v>
      </c>
      <c r="E463" s="196" t="s">
        <v>3</v>
      </c>
      <c r="F463" s="197" t="s">
        <v>1095</v>
      </c>
      <c r="G463" s="13"/>
      <c r="H463" s="198">
        <v>4.3120000000000003</v>
      </c>
      <c r="I463" s="199"/>
      <c r="J463" s="13"/>
      <c r="K463" s="13"/>
      <c r="L463" s="194"/>
      <c r="M463" s="200"/>
      <c r="N463" s="201"/>
      <c r="O463" s="201"/>
      <c r="P463" s="201"/>
      <c r="Q463" s="201"/>
      <c r="R463" s="201"/>
      <c r="S463" s="201"/>
      <c r="T463" s="20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6" t="s">
        <v>162</v>
      </c>
      <c r="AU463" s="196" t="s">
        <v>79</v>
      </c>
      <c r="AV463" s="13" t="s">
        <v>81</v>
      </c>
      <c r="AW463" s="13" t="s">
        <v>33</v>
      </c>
      <c r="AX463" s="13" t="s">
        <v>72</v>
      </c>
      <c r="AY463" s="196" t="s">
        <v>152</v>
      </c>
    </row>
    <row r="464" s="13" customFormat="1">
      <c r="A464" s="13"/>
      <c r="B464" s="194"/>
      <c r="C464" s="13"/>
      <c r="D464" s="195" t="s">
        <v>162</v>
      </c>
      <c r="E464" s="196" t="s">
        <v>3</v>
      </c>
      <c r="F464" s="197" t="s">
        <v>1096</v>
      </c>
      <c r="G464" s="13"/>
      <c r="H464" s="198">
        <v>2.5409999999999999</v>
      </c>
      <c r="I464" s="199"/>
      <c r="J464" s="13"/>
      <c r="K464" s="13"/>
      <c r="L464" s="194"/>
      <c r="M464" s="200"/>
      <c r="N464" s="201"/>
      <c r="O464" s="201"/>
      <c r="P464" s="201"/>
      <c r="Q464" s="201"/>
      <c r="R464" s="201"/>
      <c r="S464" s="201"/>
      <c r="T464" s="20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6" t="s">
        <v>162</v>
      </c>
      <c r="AU464" s="196" t="s">
        <v>79</v>
      </c>
      <c r="AV464" s="13" t="s">
        <v>81</v>
      </c>
      <c r="AW464" s="13" t="s">
        <v>33</v>
      </c>
      <c r="AX464" s="13" t="s">
        <v>72</v>
      </c>
      <c r="AY464" s="196" t="s">
        <v>152</v>
      </c>
    </row>
    <row r="465" s="13" customFormat="1">
      <c r="A465" s="13"/>
      <c r="B465" s="194"/>
      <c r="C465" s="13"/>
      <c r="D465" s="195" t="s">
        <v>162</v>
      </c>
      <c r="E465" s="196" t="s">
        <v>3</v>
      </c>
      <c r="F465" s="197" t="s">
        <v>1097</v>
      </c>
      <c r="G465" s="13"/>
      <c r="H465" s="198">
        <v>12.32</v>
      </c>
      <c r="I465" s="199"/>
      <c r="J465" s="13"/>
      <c r="K465" s="13"/>
      <c r="L465" s="194"/>
      <c r="M465" s="200"/>
      <c r="N465" s="201"/>
      <c r="O465" s="201"/>
      <c r="P465" s="201"/>
      <c r="Q465" s="201"/>
      <c r="R465" s="201"/>
      <c r="S465" s="201"/>
      <c r="T465" s="20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6" t="s">
        <v>162</v>
      </c>
      <c r="AU465" s="196" t="s">
        <v>79</v>
      </c>
      <c r="AV465" s="13" t="s">
        <v>81</v>
      </c>
      <c r="AW465" s="13" t="s">
        <v>33</v>
      </c>
      <c r="AX465" s="13" t="s">
        <v>72</v>
      </c>
      <c r="AY465" s="196" t="s">
        <v>152</v>
      </c>
    </row>
    <row r="466" s="13" customFormat="1">
      <c r="A466" s="13"/>
      <c r="B466" s="194"/>
      <c r="C466" s="13"/>
      <c r="D466" s="195" t="s">
        <v>162</v>
      </c>
      <c r="E466" s="196" t="s">
        <v>3</v>
      </c>
      <c r="F466" s="197" t="s">
        <v>1098</v>
      </c>
      <c r="G466" s="13"/>
      <c r="H466" s="198">
        <v>13.859999999999999</v>
      </c>
      <c r="I466" s="199"/>
      <c r="J466" s="13"/>
      <c r="K466" s="13"/>
      <c r="L466" s="194"/>
      <c r="M466" s="200"/>
      <c r="N466" s="201"/>
      <c r="O466" s="201"/>
      <c r="P466" s="201"/>
      <c r="Q466" s="201"/>
      <c r="R466" s="201"/>
      <c r="S466" s="201"/>
      <c r="T466" s="20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6" t="s">
        <v>162</v>
      </c>
      <c r="AU466" s="196" t="s">
        <v>79</v>
      </c>
      <c r="AV466" s="13" t="s">
        <v>81</v>
      </c>
      <c r="AW466" s="13" t="s">
        <v>33</v>
      </c>
      <c r="AX466" s="13" t="s">
        <v>72</v>
      </c>
      <c r="AY466" s="196" t="s">
        <v>152</v>
      </c>
    </row>
    <row r="467" s="13" customFormat="1">
      <c r="A467" s="13"/>
      <c r="B467" s="194"/>
      <c r="C467" s="13"/>
      <c r="D467" s="195" t="s">
        <v>162</v>
      </c>
      <c r="E467" s="196" t="s">
        <v>3</v>
      </c>
      <c r="F467" s="197" t="s">
        <v>1099</v>
      </c>
      <c r="G467" s="13"/>
      <c r="H467" s="198">
        <v>13.513999999999999</v>
      </c>
      <c r="I467" s="199"/>
      <c r="J467" s="13"/>
      <c r="K467" s="13"/>
      <c r="L467" s="194"/>
      <c r="M467" s="200"/>
      <c r="N467" s="201"/>
      <c r="O467" s="201"/>
      <c r="P467" s="201"/>
      <c r="Q467" s="201"/>
      <c r="R467" s="201"/>
      <c r="S467" s="201"/>
      <c r="T467" s="20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6" t="s">
        <v>162</v>
      </c>
      <c r="AU467" s="196" t="s">
        <v>79</v>
      </c>
      <c r="AV467" s="13" t="s">
        <v>81</v>
      </c>
      <c r="AW467" s="13" t="s">
        <v>33</v>
      </c>
      <c r="AX467" s="13" t="s">
        <v>72</v>
      </c>
      <c r="AY467" s="196" t="s">
        <v>152</v>
      </c>
    </row>
    <row r="468" s="13" customFormat="1">
      <c r="A468" s="13"/>
      <c r="B468" s="194"/>
      <c r="C468" s="13"/>
      <c r="D468" s="195" t="s">
        <v>162</v>
      </c>
      <c r="E468" s="196" t="s">
        <v>3</v>
      </c>
      <c r="F468" s="197" t="s">
        <v>1100</v>
      </c>
      <c r="G468" s="13"/>
      <c r="H468" s="198">
        <v>6.1600000000000001</v>
      </c>
      <c r="I468" s="199"/>
      <c r="J468" s="13"/>
      <c r="K468" s="13"/>
      <c r="L468" s="194"/>
      <c r="M468" s="200"/>
      <c r="N468" s="201"/>
      <c r="O468" s="201"/>
      <c r="P468" s="201"/>
      <c r="Q468" s="201"/>
      <c r="R468" s="201"/>
      <c r="S468" s="201"/>
      <c r="T468" s="20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6" t="s">
        <v>162</v>
      </c>
      <c r="AU468" s="196" t="s">
        <v>79</v>
      </c>
      <c r="AV468" s="13" t="s">
        <v>81</v>
      </c>
      <c r="AW468" s="13" t="s">
        <v>33</v>
      </c>
      <c r="AX468" s="13" t="s">
        <v>72</v>
      </c>
      <c r="AY468" s="196" t="s">
        <v>152</v>
      </c>
    </row>
    <row r="469" s="15" customFormat="1">
      <c r="A469" s="15"/>
      <c r="B469" s="210"/>
      <c r="C469" s="15"/>
      <c r="D469" s="195" t="s">
        <v>162</v>
      </c>
      <c r="E469" s="211" t="s">
        <v>3</v>
      </c>
      <c r="F469" s="212" t="s">
        <v>242</v>
      </c>
      <c r="G469" s="15"/>
      <c r="H469" s="213">
        <v>100.22699999999998</v>
      </c>
      <c r="I469" s="214"/>
      <c r="J469" s="15"/>
      <c r="K469" s="15"/>
      <c r="L469" s="210"/>
      <c r="M469" s="215"/>
      <c r="N469" s="216"/>
      <c r="O469" s="216"/>
      <c r="P469" s="216"/>
      <c r="Q469" s="216"/>
      <c r="R469" s="216"/>
      <c r="S469" s="216"/>
      <c r="T469" s="21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11" t="s">
        <v>162</v>
      </c>
      <c r="AU469" s="211" t="s">
        <v>79</v>
      </c>
      <c r="AV469" s="15" t="s">
        <v>158</v>
      </c>
      <c r="AW469" s="15" t="s">
        <v>33</v>
      </c>
      <c r="AX469" s="15" t="s">
        <v>79</v>
      </c>
      <c r="AY469" s="211" t="s">
        <v>152</v>
      </c>
    </row>
    <row r="470" s="2" customFormat="1" ht="33" customHeight="1">
      <c r="A470" s="39"/>
      <c r="B470" s="174"/>
      <c r="C470" s="175" t="s">
        <v>782</v>
      </c>
      <c r="D470" s="175" t="s">
        <v>154</v>
      </c>
      <c r="E470" s="176" t="s">
        <v>846</v>
      </c>
      <c r="F470" s="177" t="s">
        <v>847</v>
      </c>
      <c r="G470" s="178" t="s">
        <v>157</v>
      </c>
      <c r="H470" s="179">
        <v>100.227</v>
      </c>
      <c r="I470" s="180"/>
      <c r="J470" s="181">
        <f>ROUND(I470*H470,2)</f>
        <v>0</v>
      </c>
      <c r="K470" s="182"/>
      <c r="L470" s="40"/>
      <c r="M470" s="183" t="s">
        <v>3</v>
      </c>
      <c r="N470" s="184" t="s">
        <v>43</v>
      </c>
      <c r="O470" s="73"/>
      <c r="P470" s="185">
        <f>O470*H470</f>
        <v>0</v>
      </c>
      <c r="Q470" s="185">
        <v>0</v>
      </c>
      <c r="R470" s="185">
        <f>Q470*H470</f>
        <v>0</v>
      </c>
      <c r="S470" s="185">
        <v>0</v>
      </c>
      <c r="T470" s="18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187" t="s">
        <v>279</v>
      </c>
      <c r="AT470" s="187" t="s">
        <v>154</v>
      </c>
      <c r="AU470" s="187" t="s">
        <v>79</v>
      </c>
      <c r="AY470" s="20" t="s">
        <v>152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20" t="s">
        <v>79</v>
      </c>
      <c r="BK470" s="188">
        <f>ROUND(I470*H470,2)</f>
        <v>0</v>
      </c>
      <c r="BL470" s="20" t="s">
        <v>279</v>
      </c>
      <c r="BM470" s="187" t="s">
        <v>1101</v>
      </c>
    </row>
    <row r="471" s="2" customFormat="1">
      <c r="A471" s="39"/>
      <c r="B471" s="40"/>
      <c r="C471" s="39"/>
      <c r="D471" s="189" t="s">
        <v>160</v>
      </c>
      <c r="E471" s="39"/>
      <c r="F471" s="190" t="s">
        <v>849</v>
      </c>
      <c r="G471" s="39"/>
      <c r="H471" s="39"/>
      <c r="I471" s="191"/>
      <c r="J471" s="39"/>
      <c r="K471" s="39"/>
      <c r="L471" s="40"/>
      <c r="M471" s="192"/>
      <c r="N471" s="193"/>
      <c r="O471" s="73"/>
      <c r="P471" s="73"/>
      <c r="Q471" s="73"/>
      <c r="R471" s="73"/>
      <c r="S471" s="73"/>
      <c r="T471" s="74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20" t="s">
        <v>160</v>
      </c>
      <c r="AU471" s="20" t="s">
        <v>79</v>
      </c>
    </row>
    <row r="472" s="13" customFormat="1">
      <c r="A472" s="13"/>
      <c r="B472" s="194"/>
      <c r="C472" s="13"/>
      <c r="D472" s="195" t="s">
        <v>162</v>
      </c>
      <c r="E472" s="196" t="s">
        <v>3</v>
      </c>
      <c r="F472" s="197" t="s">
        <v>1091</v>
      </c>
      <c r="G472" s="13"/>
      <c r="H472" s="198">
        <v>10.560000000000001</v>
      </c>
      <c r="I472" s="199"/>
      <c r="J472" s="13"/>
      <c r="K472" s="13"/>
      <c r="L472" s="194"/>
      <c r="M472" s="200"/>
      <c r="N472" s="201"/>
      <c r="O472" s="201"/>
      <c r="P472" s="201"/>
      <c r="Q472" s="201"/>
      <c r="R472" s="201"/>
      <c r="S472" s="201"/>
      <c r="T472" s="20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6" t="s">
        <v>162</v>
      </c>
      <c r="AU472" s="196" t="s">
        <v>79</v>
      </c>
      <c r="AV472" s="13" t="s">
        <v>81</v>
      </c>
      <c r="AW472" s="13" t="s">
        <v>33</v>
      </c>
      <c r="AX472" s="13" t="s">
        <v>72</v>
      </c>
      <c r="AY472" s="196" t="s">
        <v>152</v>
      </c>
    </row>
    <row r="473" s="16" customFormat="1">
      <c r="A473" s="16"/>
      <c r="B473" s="219"/>
      <c r="C473" s="16"/>
      <c r="D473" s="195" t="s">
        <v>162</v>
      </c>
      <c r="E473" s="220" t="s">
        <v>3</v>
      </c>
      <c r="F473" s="221" t="s">
        <v>314</v>
      </c>
      <c r="G473" s="16"/>
      <c r="H473" s="222">
        <v>10.560000000000001</v>
      </c>
      <c r="I473" s="223"/>
      <c r="J473" s="16"/>
      <c r="K473" s="16"/>
      <c r="L473" s="219"/>
      <c r="M473" s="224"/>
      <c r="N473" s="225"/>
      <c r="O473" s="225"/>
      <c r="P473" s="225"/>
      <c r="Q473" s="225"/>
      <c r="R473" s="225"/>
      <c r="S473" s="225"/>
      <c r="T473" s="22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20" t="s">
        <v>162</v>
      </c>
      <c r="AU473" s="220" t="s">
        <v>79</v>
      </c>
      <c r="AV473" s="16" t="s">
        <v>168</v>
      </c>
      <c r="AW473" s="16" t="s">
        <v>33</v>
      </c>
      <c r="AX473" s="16" t="s">
        <v>72</v>
      </c>
      <c r="AY473" s="220" t="s">
        <v>152</v>
      </c>
    </row>
    <row r="474" s="14" customFormat="1">
      <c r="A474" s="14"/>
      <c r="B474" s="203"/>
      <c r="C474" s="14"/>
      <c r="D474" s="195" t="s">
        <v>162</v>
      </c>
      <c r="E474" s="204" t="s">
        <v>3</v>
      </c>
      <c r="F474" s="205" t="s">
        <v>1092</v>
      </c>
      <c r="G474" s="14"/>
      <c r="H474" s="204" t="s">
        <v>3</v>
      </c>
      <c r="I474" s="206"/>
      <c r="J474" s="14"/>
      <c r="K474" s="14"/>
      <c r="L474" s="203"/>
      <c r="M474" s="207"/>
      <c r="N474" s="208"/>
      <c r="O474" s="208"/>
      <c r="P474" s="208"/>
      <c r="Q474" s="208"/>
      <c r="R474" s="208"/>
      <c r="S474" s="208"/>
      <c r="T474" s="20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4" t="s">
        <v>162</v>
      </c>
      <c r="AU474" s="204" t="s">
        <v>79</v>
      </c>
      <c r="AV474" s="14" t="s">
        <v>79</v>
      </c>
      <c r="AW474" s="14" t="s">
        <v>33</v>
      </c>
      <c r="AX474" s="14" t="s">
        <v>72</v>
      </c>
      <c r="AY474" s="204" t="s">
        <v>152</v>
      </c>
    </row>
    <row r="475" s="13" customFormat="1">
      <c r="A475" s="13"/>
      <c r="B475" s="194"/>
      <c r="C475" s="13"/>
      <c r="D475" s="195" t="s">
        <v>162</v>
      </c>
      <c r="E475" s="196" t="s">
        <v>3</v>
      </c>
      <c r="F475" s="197" t="s">
        <v>1093</v>
      </c>
      <c r="G475" s="13"/>
      <c r="H475" s="198">
        <v>30.800000000000001</v>
      </c>
      <c r="I475" s="199"/>
      <c r="J475" s="13"/>
      <c r="K475" s="13"/>
      <c r="L475" s="194"/>
      <c r="M475" s="200"/>
      <c r="N475" s="201"/>
      <c r="O475" s="201"/>
      <c r="P475" s="201"/>
      <c r="Q475" s="201"/>
      <c r="R475" s="201"/>
      <c r="S475" s="201"/>
      <c r="T475" s="20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6" t="s">
        <v>162</v>
      </c>
      <c r="AU475" s="196" t="s">
        <v>79</v>
      </c>
      <c r="AV475" s="13" t="s">
        <v>81</v>
      </c>
      <c r="AW475" s="13" t="s">
        <v>33</v>
      </c>
      <c r="AX475" s="13" t="s">
        <v>72</v>
      </c>
      <c r="AY475" s="196" t="s">
        <v>152</v>
      </c>
    </row>
    <row r="476" s="13" customFormat="1">
      <c r="A476" s="13"/>
      <c r="B476" s="194"/>
      <c r="C476" s="13"/>
      <c r="D476" s="195" t="s">
        <v>162</v>
      </c>
      <c r="E476" s="196" t="s">
        <v>3</v>
      </c>
      <c r="F476" s="197" t="s">
        <v>1094</v>
      </c>
      <c r="G476" s="13"/>
      <c r="H476" s="198">
        <v>6.1600000000000001</v>
      </c>
      <c r="I476" s="199"/>
      <c r="J476" s="13"/>
      <c r="K476" s="13"/>
      <c r="L476" s="194"/>
      <c r="M476" s="200"/>
      <c r="N476" s="201"/>
      <c r="O476" s="201"/>
      <c r="P476" s="201"/>
      <c r="Q476" s="201"/>
      <c r="R476" s="201"/>
      <c r="S476" s="201"/>
      <c r="T476" s="20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96" t="s">
        <v>162</v>
      </c>
      <c r="AU476" s="196" t="s">
        <v>79</v>
      </c>
      <c r="AV476" s="13" t="s">
        <v>81</v>
      </c>
      <c r="AW476" s="13" t="s">
        <v>33</v>
      </c>
      <c r="AX476" s="13" t="s">
        <v>72</v>
      </c>
      <c r="AY476" s="196" t="s">
        <v>152</v>
      </c>
    </row>
    <row r="477" s="13" customFormat="1">
      <c r="A477" s="13"/>
      <c r="B477" s="194"/>
      <c r="C477" s="13"/>
      <c r="D477" s="195" t="s">
        <v>162</v>
      </c>
      <c r="E477" s="196" t="s">
        <v>3</v>
      </c>
      <c r="F477" s="197" t="s">
        <v>1095</v>
      </c>
      <c r="G477" s="13"/>
      <c r="H477" s="198">
        <v>4.3120000000000003</v>
      </c>
      <c r="I477" s="199"/>
      <c r="J477" s="13"/>
      <c r="K477" s="13"/>
      <c r="L477" s="194"/>
      <c r="M477" s="200"/>
      <c r="N477" s="201"/>
      <c r="O477" s="201"/>
      <c r="P477" s="201"/>
      <c r="Q477" s="201"/>
      <c r="R477" s="201"/>
      <c r="S477" s="201"/>
      <c r="T477" s="20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6" t="s">
        <v>162</v>
      </c>
      <c r="AU477" s="196" t="s">
        <v>79</v>
      </c>
      <c r="AV477" s="13" t="s">
        <v>81</v>
      </c>
      <c r="AW477" s="13" t="s">
        <v>33</v>
      </c>
      <c r="AX477" s="13" t="s">
        <v>72</v>
      </c>
      <c r="AY477" s="196" t="s">
        <v>152</v>
      </c>
    </row>
    <row r="478" s="13" customFormat="1">
      <c r="A478" s="13"/>
      <c r="B478" s="194"/>
      <c r="C478" s="13"/>
      <c r="D478" s="195" t="s">
        <v>162</v>
      </c>
      <c r="E478" s="196" t="s">
        <v>3</v>
      </c>
      <c r="F478" s="197" t="s">
        <v>1096</v>
      </c>
      <c r="G478" s="13"/>
      <c r="H478" s="198">
        <v>2.5409999999999999</v>
      </c>
      <c r="I478" s="199"/>
      <c r="J478" s="13"/>
      <c r="K478" s="13"/>
      <c r="L478" s="194"/>
      <c r="M478" s="200"/>
      <c r="N478" s="201"/>
      <c r="O478" s="201"/>
      <c r="P478" s="201"/>
      <c r="Q478" s="201"/>
      <c r="R478" s="201"/>
      <c r="S478" s="201"/>
      <c r="T478" s="20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6" t="s">
        <v>162</v>
      </c>
      <c r="AU478" s="196" t="s">
        <v>79</v>
      </c>
      <c r="AV478" s="13" t="s">
        <v>81</v>
      </c>
      <c r="AW478" s="13" t="s">
        <v>33</v>
      </c>
      <c r="AX478" s="13" t="s">
        <v>72</v>
      </c>
      <c r="AY478" s="196" t="s">
        <v>152</v>
      </c>
    </row>
    <row r="479" s="13" customFormat="1">
      <c r="A479" s="13"/>
      <c r="B479" s="194"/>
      <c r="C479" s="13"/>
      <c r="D479" s="195" t="s">
        <v>162</v>
      </c>
      <c r="E479" s="196" t="s">
        <v>3</v>
      </c>
      <c r="F479" s="197" t="s">
        <v>1097</v>
      </c>
      <c r="G479" s="13"/>
      <c r="H479" s="198">
        <v>12.32</v>
      </c>
      <c r="I479" s="199"/>
      <c r="J479" s="13"/>
      <c r="K479" s="13"/>
      <c r="L479" s="194"/>
      <c r="M479" s="200"/>
      <c r="N479" s="201"/>
      <c r="O479" s="201"/>
      <c r="P479" s="201"/>
      <c r="Q479" s="201"/>
      <c r="R479" s="201"/>
      <c r="S479" s="201"/>
      <c r="T479" s="20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6" t="s">
        <v>162</v>
      </c>
      <c r="AU479" s="196" t="s">
        <v>79</v>
      </c>
      <c r="AV479" s="13" t="s">
        <v>81</v>
      </c>
      <c r="AW479" s="13" t="s">
        <v>33</v>
      </c>
      <c r="AX479" s="13" t="s">
        <v>72</v>
      </c>
      <c r="AY479" s="196" t="s">
        <v>152</v>
      </c>
    </row>
    <row r="480" s="13" customFormat="1">
      <c r="A480" s="13"/>
      <c r="B480" s="194"/>
      <c r="C480" s="13"/>
      <c r="D480" s="195" t="s">
        <v>162</v>
      </c>
      <c r="E480" s="196" t="s">
        <v>3</v>
      </c>
      <c r="F480" s="197" t="s">
        <v>1098</v>
      </c>
      <c r="G480" s="13"/>
      <c r="H480" s="198">
        <v>13.859999999999999</v>
      </c>
      <c r="I480" s="199"/>
      <c r="J480" s="13"/>
      <c r="K480" s="13"/>
      <c r="L480" s="194"/>
      <c r="M480" s="200"/>
      <c r="N480" s="201"/>
      <c r="O480" s="201"/>
      <c r="P480" s="201"/>
      <c r="Q480" s="201"/>
      <c r="R480" s="201"/>
      <c r="S480" s="201"/>
      <c r="T480" s="20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6" t="s">
        <v>162</v>
      </c>
      <c r="AU480" s="196" t="s">
        <v>79</v>
      </c>
      <c r="AV480" s="13" t="s">
        <v>81</v>
      </c>
      <c r="AW480" s="13" t="s">
        <v>33</v>
      </c>
      <c r="AX480" s="13" t="s">
        <v>72</v>
      </c>
      <c r="AY480" s="196" t="s">
        <v>152</v>
      </c>
    </row>
    <row r="481" s="13" customFormat="1">
      <c r="A481" s="13"/>
      <c r="B481" s="194"/>
      <c r="C481" s="13"/>
      <c r="D481" s="195" t="s">
        <v>162</v>
      </c>
      <c r="E481" s="196" t="s">
        <v>3</v>
      </c>
      <c r="F481" s="197" t="s">
        <v>1099</v>
      </c>
      <c r="G481" s="13"/>
      <c r="H481" s="198">
        <v>13.513999999999999</v>
      </c>
      <c r="I481" s="199"/>
      <c r="J481" s="13"/>
      <c r="K481" s="13"/>
      <c r="L481" s="194"/>
      <c r="M481" s="200"/>
      <c r="N481" s="201"/>
      <c r="O481" s="201"/>
      <c r="P481" s="201"/>
      <c r="Q481" s="201"/>
      <c r="R481" s="201"/>
      <c r="S481" s="201"/>
      <c r="T481" s="20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6" t="s">
        <v>162</v>
      </c>
      <c r="AU481" s="196" t="s">
        <v>79</v>
      </c>
      <c r="AV481" s="13" t="s">
        <v>81</v>
      </c>
      <c r="AW481" s="13" t="s">
        <v>33</v>
      </c>
      <c r="AX481" s="13" t="s">
        <v>72</v>
      </c>
      <c r="AY481" s="196" t="s">
        <v>152</v>
      </c>
    </row>
    <row r="482" s="13" customFormat="1">
      <c r="A482" s="13"/>
      <c r="B482" s="194"/>
      <c r="C482" s="13"/>
      <c r="D482" s="195" t="s">
        <v>162</v>
      </c>
      <c r="E482" s="196" t="s">
        <v>3</v>
      </c>
      <c r="F482" s="197" t="s">
        <v>1100</v>
      </c>
      <c r="G482" s="13"/>
      <c r="H482" s="198">
        <v>6.1600000000000001</v>
      </c>
      <c r="I482" s="199"/>
      <c r="J482" s="13"/>
      <c r="K482" s="13"/>
      <c r="L482" s="194"/>
      <c r="M482" s="200"/>
      <c r="N482" s="201"/>
      <c r="O482" s="201"/>
      <c r="P482" s="201"/>
      <c r="Q482" s="201"/>
      <c r="R482" s="201"/>
      <c r="S482" s="201"/>
      <c r="T482" s="20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96" t="s">
        <v>162</v>
      </c>
      <c r="AU482" s="196" t="s">
        <v>79</v>
      </c>
      <c r="AV482" s="13" t="s">
        <v>81</v>
      </c>
      <c r="AW482" s="13" t="s">
        <v>33</v>
      </c>
      <c r="AX482" s="13" t="s">
        <v>72</v>
      </c>
      <c r="AY482" s="196" t="s">
        <v>152</v>
      </c>
    </row>
    <row r="483" s="15" customFormat="1">
      <c r="A483" s="15"/>
      <c r="B483" s="210"/>
      <c r="C483" s="15"/>
      <c r="D483" s="195" t="s">
        <v>162</v>
      </c>
      <c r="E483" s="211" t="s">
        <v>3</v>
      </c>
      <c r="F483" s="212" t="s">
        <v>242</v>
      </c>
      <c r="G483" s="15"/>
      <c r="H483" s="213">
        <v>100.22699999999998</v>
      </c>
      <c r="I483" s="214"/>
      <c r="J483" s="15"/>
      <c r="K483" s="15"/>
      <c r="L483" s="210"/>
      <c r="M483" s="215"/>
      <c r="N483" s="216"/>
      <c r="O483" s="216"/>
      <c r="P483" s="216"/>
      <c r="Q483" s="216"/>
      <c r="R483" s="216"/>
      <c r="S483" s="216"/>
      <c r="T483" s="217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1" t="s">
        <v>162</v>
      </c>
      <c r="AU483" s="211" t="s">
        <v>79</v>
      </c>
      <c r="AV483" s="15" t="s">
        <v>158</v>
      </c>
      <c r="AW483" s="15" t="s">
        <v>33</v>
      </c>
      <c r="AX483" s="15" t="s">
        <v>79</v>
      </c>
      <c r="AY483" s="211" t="s">
        <v>152</v>
      </c>
    </row>
    <row r="484" s="2" customFormat="1" ht="33" customHeight="1">
      <c r="A484" s="39"/>
      <c r="B484" s="174"/>
      <c r="C484" s="175" t="s">
        <v>786</v>
      </c>
      <c r="D484" s="175" t="s">
        <v>154</v>
      </c>
      <c r="E484" s="176" t="s">
        <v>851</v>
      </c>
      <c r="F484" s="177" t="s">
        <v>852</v>
      </c>
      <c r="G484" s="178" t="s">
        <v>157</v>
      </c>
      <c r="H484" s="179">
        <v>100.227</v>
      </c>
      <c r="I484" s="180"/>
      <c r="J484" s="181">
        <f>ROUND(I484*H484,2)</f>
        <v>0</v>
      </c>
      <c r="K484" s="182"/>
      <c r="L484" s="40"/>
      <c r="M484" s="183" t="s">
        <v>3</v>
      </c>
      <c r="N484" s="184" t="s">
        <v>43</v>
      </c>
      <c r="O484" s="73"/>
      <c r="P484" s="185">
        <f>O484*H484</f>
        <v>0</v>
      </c>
      <c r="Q484" s="185">
        <v>0.00081999999999999998</v>
      </c>
      <c r="R484" s="185">
        <f>Q484*H484</f>
        <v>0.082186140000000005</v>
      </c>
      <c r="S484" s="185">
        <v>0</v>
      </c>
      <c r="T484" s="18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87" t="s">
        <v>279</v>
      </c>
      <c r="AT484" s="187" t="s">
        <v>154</v>
      </c>
      <c r="AU484" s="187" t="s">
        <v>79</v>
      </c>
      <c r="AY484" s="20" t="s">
        <v>152</v>
      </c>
      <c r="BE484" s="188">
        <f>IF(N484="základní",J484,0)</f>
        <v>0</v>
      </c>
      <c r="BF484" s="188">
        <f>IF(N484="snížená",J484,0)</f>
        <v>0</v>
      </c>
      <c r="BG484" s="188">
        <f>IF(N484="zákl. přenesená",J484,0)</f>
        <v>0</v>
      </c>
      <c r="BH484" s="188">
        <f>IF(N484="sníž. přenesená",J484,0)</f>
        <v>0</v>
      </c>
      <c r="BI484" s="188">
        <f>IF(N484="nulová",J484,0)</f>
        <v>0</v>
      </c>
      <c r="BJ484" s="20" t="s">
        <v>79</v>
      </c>
      <c r="BK484" s="188">
        <f>ROUND(I484*H484,2)</f>
        <v>0</v>
      </c>
      <c r="BL484" s="20" t="s">
        <v>279</v>
      </c>
      <c r="BM484" s="187" t="s">
        <v>1102</v>
      </c>
    </row>
    <row r="485" s="2" customFormat="1">
      <c r="A485" s="39"/>
      <c r="B485" s="40"/>
      <c r="C485" s="39"/>
      <c r="D485" s="189" t="s">
        <v>160</v>
      </c>
      <c r="E485" s="39"/>
      <c r="F485" s="190" t="s">
        <v>854</v>
      </c>
      <c r="G485" s="39"/>
      <c r="H485" s="39"/>
      <c r="I485" s="191"/>
      <c r="J485" s="39"/>
      <c r="K485" s="39"/>
      <c r="L485" s="40"/>
      <c r="M485" s="192"/>
      <c r="N485" s="193"/>
      <c r="O485" s="73"/>
      <c r="P485" s="73"/>
      <c r="Q485" s="73"/>
      <c r="R485" s="73"/>
      <c r="S485" s="73"/>
      <c r="T485" s="7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20" t="s">
        <v>160</v>
      </c>
      <c r="AU485" s="20" t="s">
        <v>79</v>
      </c>
    </row>
    <row r="486" s="13" customFormat="1">
      <c r="A486" s="13"/>
      <c r="B486" s="194"/>
      <c r="C486" s="13"/>
      <c r="D486" s="195" t="s">
        <v>162</v>
      </c>
      <c r="E486" s="196" t="s">
        <v>3</v>
      </c>
      <c r="F486" s="197" t="s">
        <v>1091</v>
      </c>
      <c r="G486" s="13"/>
      <c r="H486" s="198">
        <v>10.560000000000001</v>
      </c>
      <c r="I486" s="199"/>
      <c r="J486" s="13"/>
      <c r="K486" s="13"/>
      <c r="L486" s="194"/>
      <c r="M486" s="200"/>
      <c r="N486" s="201"/>
      <c r="O486" s="201"/>
      <c r="P486" s="201"/>
      <c r="Q486" s="201"/>
      <c r="R486" s="201"/>
      <c r="S486" s="201"/>
      <c r="T486" s="20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6" t="s">
        <v>162</v>
      </c>
      <c r="AU486" s="196" t="s">
        <v>79</v>
      </c>
      <c r="AV486" s="13" t="s">
        <v>81</v>
      </c>
      <c r="AW486" s="13" t="s">
        <v>33</v>
      </c>
      <c r="AX486" s="13" t="s">
        <v>72</v>
      </c>
      <c r="AY486" s="196" t="s">
        <v>152</v>
      </c>
    </row>
    <row r="487" s="16" customFormat="1">
      <c r="A487" s="16"/>
      <c r="B487" s="219"/>
      <c r="C487" s="16"/>
      <c r="D487" s="195" t="s">
        <v>162</v>
      </c>
      <c r="E487" s="220" t="s">
        <v>3</v>
      </c>
      <c r="F487" s="221" t="s">
        <v>314</v>
      </c>
      <c r="G487" s="16"/>
      <c r="H487" s="222">
        <v>10.560000000000001</v>
      </c>
      <c r="I487" s="223"/>
      <c r="J487" s="16"/>
      <c r="K487" s="16"/>
      <c r="L487" s="219"/>
      <c r="M487" s="224"/>
      <c r="N487" s="225"/>
      <c r="O487" s="225"/>
      <c r="P487" s="225"/>
      <c r="Q487" s="225"/>
      <c r="R487" s="225"/>
      <c r="S487" s="225"/>
      <c r="T487" s="22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T487" s="220" t="s">
        <v>162</v>
      </c>
      <c r="AU487" s="220" t="s">
        <v>79</v>
      </c>
      <c r="AV487" s="16" t="s">
        <v>168</v>
      </c>
      <c r="AW487" s="16" t="s">
        <v>33</v>
      </c>
      <c r="AX487" s="16" t="s">
        <v>72</v>
      </c>
      <c r="AY487" s="220" t="s">
        <v>152</v>
      </c>
    </row>
    <row r="488" s="14" customFormat="1">
      <c r="A488" s="14"/>
      <c r="B488" s="203"/>
      <c r="C488" s="14"/>
      <c r="D488" s="195" t="s">
        <v>162</v>
      </c>
      <c r="E488" s="204" t="s">
        <v>3</v>
      </c>
      <c r="F488" s="205" t="s">
        <v>1092</v>
      </c>
      <c r="G488" s="14"/>
      <c r="H488" s="204" t="s">
        <v>3</v>
      </c>
      <c r="I488" s="206"/>
      <c r="J488" s="14"/>
      <c r="K488" s="14"/>
      <c r="L488" s="203"/>
      <c r="M488" s="207"/>
      <c r="N488" s="208"/>
      <c r="O488" s="208"/>
      <c r="P488" s="208"/>
      <c r="Q488" s="208"/>
      <c r="R488" s="208"/>
      <c r="S488" s="208"/>
      <c r="T488" s="20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04" t="s">
        <v>162</v>
      </c>
      <c r="AU488" s="204" t="s">
        <v>79</v>
      </c>
      <c r="AV488" s="14" t="s">
        <v>79</v>
      </c>
      <c r="AW488" s="14" t="s">
        <v>33</v>
      </c>
      <c r="AX488" s="14" t="s">
        <v>72</v>
      </c>
      <c r="AY488" s="204" t="s">
        <v>152</v>
      </c>
    </row>
    <row r="489" s="13" customFormat="1">
      <c r="A489" s="13"/>
      <c r="B489" s="194"/>
      <c r="C489" s="13"/>
      <c r="D489" s="195" t="s">
        <v>162</v>
      </c>
      <c r="E489" s="196" t="s">
        <v>3</v>
      </c>
      <c r="F489" s="197" t="s">
        <v>1093</v>
      </c>
      <c r="G489" s="13"/>
      <c r="H489" s="198">
        <v>30.800000000000001</v>
      </c>
      <c r="I489" s="199"/>
      <c r="J489" s="13"/>
      <c r="K489" s="13"/>
      <c r="L489" s="194"/>
      <c r="M489" s="200"/>
      <c r="N489" s="201"/>
      <c r="O489" s="201"/>
      <c r="P489" s="201"/>
      <c r="Q489" s="201"/>
      <c r="R489" s="201"/>
      <c r="S489" s="201"/>
      <c r="T489" s="20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6" t="s">
        <v>162</v>
      </c>
      <c r="AU489" s="196" t="s">
        <v>79</v>
      </c>
      <c r="AV489" s="13" t="s">
        <v>81</v>
      </c>
      <c r="AW489" s="13" t="s">
        <v>33</v>
      </c>
      <c r="AX489" s="13" t="s">
        <v>72</v>
      </c>
      <c r="AY489" s="196" t="s">
        <v>152</v>
      </c>
    </row>
    <row r="490" s="13" customFormat="1">
      <c r="A490" s="13"/>
      <c r="B490" s="194"/>
      <c r="C490" s="13"/>
      <c r="D490" s="195" t="s">
        <v>162</v>
      </c>
      <c r="E490" s="196" t="s">
        <v>3</v>
      </c>
      <c r="F490" s="197" t="s">
        <v>1094</v>
      </c>
      <c r="G490" s="13"/>
      <c r="H490" s="198">
        <v>6.1600000000000001</v>
      </c>
      <c r="I490" s="199"/>
      <c r="J490" s="13"/>
      <c r="K490" s="13"/>
      <c r="L490" s="194"/>
      <c r="M490" s="200"/>
      <c r="N490" s="201"/>
      <c r="O490" s="201"/>
      <c r="P490" s="201"/>
      <c r="Q490" s="201"/>
      <c r="R490" s="201"/>
      <c r="S490" s="201"/>
      <c r="T490" s="20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6" t="s">
        <v>162</v>
      </c>
      <c r="AU490" s="196" t="s">
        <v>79</v>
      </c>
      <c r="AV490" s="13" t="s">
        <v>81</v>
      </c>
      <c r="AW490" s="13" t="s">
        <v>33</v>
      </c>
      <c r="AX490" s="13" t="s">
        <v>72</v>
      </c>
      <c r="AY490" s="196" t="s">
        <v>152</v>
      </c>
    </row>
    <row r="491" s="13" customFormat="1">
      <c r="A491" s="13"/>
      <c r="B491" s="194"/>
      <c r="C491" s="13"/>
      <c r="D491" s="195" t="s">
        <v>162</v>
      </c>
      <c r="E491" s="196" t="s">
        <v>3</v>
      </c>
      <c r="F491" s="197" t="s">
        <v>1095</v>
      </c>
      <c r="G491" s="13"/>
      <c r="H491" s="198">
        <v>4.3120000000000003</v>
      </c>
      <c r="I491" s="199"/>
      <c r="J491" s="13"/>
      <c r="K491" s="13"/>
      <c r="L491" s="194"/>
      <c r="M491" s="200"/>
      <c r="N491" s="201"/>
      <c r="O491" s="201"/>
      <c r="P491" s="201"/>
      <c r="Q491" s="201"/>
      <c r="R491" s="201"/>
      <c r="S491" s="201"/>
      <c r="T491" s="20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6" t="s">
        <v>162</v>
      </c>
      <c r="AU491" s="196" t="s">
        <v>79</v>
      </c>
      <c r="AV491" s="13" t="s">
        <v>81</v>
      </c>
      <c r="AW491" s="13" t="s">
        <v>33</v>
      </c>
      <c r="AX491" s="13" t="s">
        <v>72</v>
      </c>
      <c r="AY491" s="196" t="s">
        <v>152</v>
      </c>
    </row>
    <row r="492" s="13" customFormat="1">
      <c r="A492" s="13"/>
      <c r="B492" s="194"/>
      <c r="C492" s="13"/>
      <c r="D492" s="195" t="s">
        <v>162</v>
      </c>
      <c r="E492" s="196" t="s">
        <v>3</v>
      </c>
      <c r="F492" s="197" t="s">
        <v>1096</v>
      </c>
      <c r="G492" s="13"/>
      <c r="H492" s="198">
        <v>2.5409999999999999</v>
      </c>
      <c r="I492" s="199"/>
      <c r="J492" s="13"/>
      <c r="K492" s="13"/>
      <c r="L492" s="194"/>
      <c r="M492" s="200"/>
      <c r="N492" s="201"/>
      <c r="O492" s="201"/>
      <c r="P492" s="201"/>
      <c r="Q492" s="201"/>
      <c r="R492" s="201"/>
      <c r="S492" s="201"/>
      <c r="T492" s="20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6" t="s">
        <v>162</v>
      </c>
      <c r="AU492" s="196" t="s">
        <v>79</v>
      </c>
      <c r="AV492" s="13" t="s">
        <v>81</v>
      </c>
      <c r="AW492" s="13" t="s">
        <v>33</v>
      </c>
      <c r="AX492" s="13" t="s">
        <v>72</v>
      </c>
      <c r="AY492" s="196" t="s">
        <v>152</v>
      </c>
    </row>
    <row r="493" s="13" customFormat="1">
      <c r="A493" s="13"/>
      <c r="B493" s="194"/>
      <c r="C493" s="13"/>
      <c r="D493" s="195" t="s">
        <v>162</v>
      </c>
      <c r="E493" s="196" t="s">
        <v>3</v>
      </c>
      <c r="F493" s="197" t="s">
        <v>1097</v>
      </c>
      <c r="G493" s="13"/>
      <c r="H493" s="198">
        <v>12.32</v>
      </c>
      <c r="I493" s="199"/>
      <c r="J493" s="13"/>
      <c r="K493" s="13"/>
      <c r="L493" s="194"/>
      <c r="M493" s="200"/>
      <c r="N493" s="201"/>
      <c r="O493" s="201"/>
      <c r="P493" s="201"/>
      <c r="Q493" s="201"/>
      <c r="R493" s="201"/>
      <c r="S493" s="201"/>
      <c r="T493" s="20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6" t="s">
        <v>162</v>
      </c>
      <c r="AU493" s="196" t="s">
        <v>79</v>
      </c>
      <c r="AV493" s="13" t="s">
        <v>81</v>
      </c>
      <c r="AW493" s="13" t="s">
        <v>33</v>
      </c>
      <c r="AX493" s="13" t="s">
        <v>72</v>
      </c>
      <c r="AY493" s="196" t="s">
        <v>152</v>
      </c>
    </row>
    <row r="494" s="13" customFormat="1">
      <c r="A494" s="13"/>
      <c r="B494" s="194"/>
      <c r="C494" s="13"/>
      <c r="D494" s="195" t="s">
        <v>162</v>
      </c>
      <c r="E494" s="196" t="s">
        <v>3</v>
      </c>
      <c r="F494" s="197" t="s">
        <v>1098</v>
      </c>
      <c r="G494" s="13"/>
      <c r="H494" s="198">
        <v>13.859999999999999</v>
      </c>
      <c r="I494" s="199"/>
      <c r="J494" s="13"/>
      <c r="K494" s="13"/>
      <c r="L494" s="194"/>
      <c r="M494" s="200"/>
      <c r="N494" s="201"/>
      <c r="O494" s="201"/>
      <c r="P494" s="201"/>
      <c r="Q494" s="201"/>
      <c r="R494" s="201"/>
      <c r="S494" s="201"/>
      <c r="T494" s="20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6" t="s">
        <v>162</v>
      </c>
      <c r="AU494" s="196" t="s">
        <v>79</v>
      </c>
      <c r="AV494" s="13" t="s">
        <v>81</v>
      </c>
      <c r="AW494" s="13" t="s">
        <v>33</v>
      </c>
      <c r="AX494" s="13" t="s">
        <v>72</v>
      </c>
      <c r="AY494" s="196" t="s">
        <v>152</v>
      </c>
    </row>
    <row r="495" s="13" customFormat="1">
      <c r="A495" s="13"/>
      <c r="B495" s="194"/>
      <c r="C495" s="13"/>
      <c r="D495" s="195" t="s">
        <v>162</v>
      </c>
      <c r="E495" s="196" t="s">
        <v>3</v>
      </c>
      <c r="F495" s="197" t="s">
        <v>1099</v>
      </c>
      <c r="G495" s="13"/>
      <c r="H495" s="198">
        <v>13.513999999999999</v>
      </c>
      <c r="I495" s="199"/>
      <c r="J495" s="13"/>
      <c r="K495" s="13"/>
      <c r="L495" s="194"/>
      <c r="M495" s="200"/>
      <c r="N495" s="201"/>
      <c r="O495" s="201"/>
      <c r="P495" s="201"/>
      <c r="Q495" s="201"/>
      <c r="R495" s="201"/>
      <c r="S495" s="201"/>
      <c r="T495" s="20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6" t="s">
        <v>162</v>
      </c>
      <c r="AU495" s="196" t="s">
        <v>79</v>
      </c>
      <c r="AV495" s="13" t="s">
        <v>81</v>
      </c>
      <c r="AW495" s="13" t="s">
        <v>33</v>
      </c>
      <c r="AX495" s="13" t="s">
        <v>72</v>
      </c>
      <c r="AY495" s="196" t="s">
        <v>152</v>
      </c>
    </row>
    <row r="496" s="13" customFormat="1">
      <c r="A496" s="13"/>
      <c r="B496" s="194"/>
      <c r="C496" s="13"/>
      <c r="D496" s="195" t="s">
        <v>162</v>
      </c>
      <c r="E496" s="196" t="s">
        <v>3</v>
      </c>
      <c r="F496" s="197" t="s">
        <v>1100</v>
      </c>
      <c r="G496" s="13"/>
      <c r="H496" s="198">
        <v>6.1600000000000001</v>
      </c>
      <c r="I496" s="199"/>
      <c r="J496" s="13"/>
      <c r="K496" s="13"/>
      <c r="L496" s="194"/>
      <c r="M496" s="200"/>
      <c r="N496" s="201"/>
      <c r="O496" s="201"/>
      <c r="P496" s="201"/>
      <c r="Q496" s="201"/>
      <c r="R496" s="201"/>
      <c r="S496" s="201"/>
      <c r="T496" s="20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6" t="s">
        <v>162</v>
      </c>
      <c r="AU496" s="196" t="s">
        <v>79</v>
      </c>
      <c r="AV496" s="13" t="s">
        <v>81</v>
      </c>
      <c r="AW496" s="13" t="s">
        <v>33</v>
      </c>
      <c r="AX496" s="13" t="s">
        <v>72</v>
      </c>
      <c r="AY496" s="196" t="s">
        <v>152</v>
      </c>
    </row>
    <row r="497" s="15" customFormat="1">
      <c r="A497" s="15"/>
      <c r="B497" s="210"/>
      <c r="C497" s="15"/>
      <c r="D497" s="195" t="s">
        <v>162</v>
      </c>
      <c r="E497" s="211" t="s">
        <v>3</v>
      </c>
      <c r="F497" s="212" t="s">
        <v>242</v>
      </c>
      <c r="G497" s="15"/>
      <c r="H497" s="213">
        <v>100.22699999999998</v>
      </c>
      <c r="I497" s="214"/>
      <c r="J497" s="15"/>
      <c r="K497" s="15"/>
      <c r="L497" s="210"/>
      <c r="M497" s="215"/>
      <c r="N497" s="216"/>
      <c r="O497" s="216"/>
      <c r="P497" s="216"/>
      <c r="Q497" s="216"/>
      <c r="R497" s="216"/>
      <c r="S497" s="216"/>
      <c r="T497" s="21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11" t="s">
        <v>162</v>
      </c>
      <c r="AU497" s="211" t="s">
        <v>79</v>
      </c>
      <c r="AV497" s="15" t="s">
        <v>158</v>
      </c>
      <c r="AW497" s="15" t="s">
        <v>33</v>
      </c>
      <c r="AX497" s="15" t="s">
        <v>79</v>
      </c>
      <c r="AY497" s="211" t="s">
        <v>152</v>
      </c>
    </row>
    <row r="498" s="12" customFormat="1" ht="25.92" customHeight="1">
      <c r="A498" s="12"/>
      <c r="B498" s="161"/>
      <c r="C498" s="12"/>
      <c r="D498" s="162" t="s">
        <v>71</v>
      </c>
      <c r="E498" s="163" t="s">
        <v>855</v>
      </c>
      <c r="F498" s="163" t="s">
        <v>856</v>
      </c>
      <c r="G498" s="12"/>
      <c r="H498" s="12"/>
      <c r="I498" s="164"/>
      <c r="J498" s="165">
        <f>BK498</f>
        <v>0</v>
      </c>
      <c r="K498" s="12"/>
      <c r="L498" s="161"/>
      <c r="M498" s="166"/>
      <c r="N498" s="167"/>
      <c r="O498" s="167"/>
      <c r="P498" s="168">
        <f>SUM(P499:P501)</f>
        <v>0</v>
      </c>
      <c r="Q498" s="167"/>
      <c r="R498" s="168">
        <f>SUM(R499:R501)</f>
        <v>0</v>
      </c>
      <c r="S498" s="167"/>
      <c r="T498" s="169">
        <f>SUM(T499:T501)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162" t="s">
        <v>158</v>
      </c>
      <c r="AT498" s="170" t="s">
        <v>71</v>
      </c>
      <c r="AU498" s="170" t="s">
        <v>72</v>
      </c>
      <c r="AY498" s="162" t="s">
        <v>152</v>
      </c>
      <c r="BK498" s="171">
        <f>SUM(BK499:BK501)</f>
        <v>0</v>
      </c>
    </row>
    <row r="499" s="2" customFormat="1" ht="24.15" customHeight="1">
      <c r="A499" s="39"/>
      <c r="B499" s="174"/>
      <c r="C499" s="175" t="s">
        <v>790</v>
      </c>
      <c r="D499" s="175" t="s">
        <v>154</v>
      </c>
      <c r="E499" s="176" t="s">
        <v>858</v>
      </c>
      <c r="F499" s="177" t="s">
        <v>859</v>
      </c>
      <c r="G499" s="178" t="s">
        <v>676</v>
      </c>
      <c r="H499" s="179">
        <v>1</v>
      </c>
      <c r="I499" s="180"/>
      <c r="J499" s="181">
        <f>ROUND(I499*H499,2)</f>
        <v>0</v>
      </c>
      <c r="K499" s="182"/>
      <c r="L499" s="40"/>
      <c r="M499" s="183" t="s">
        <v>3</v>
      </c>
      <c r="N499" s="184" t="s">
        <v>43</v>
      </c>
      <c r="O499" s="73"/>
      <c r="P499" s="185">
        <f>O499*H499</f>
        <v>0</v>
      </c>
      <c r="Q499" s="185">
        <v>0</v>
      </c>
      <c r="R499" s="185">
        <f>Q499*H499</f>
        <v>0</v>
      </c>
      <c r="S499" s="185">
        <v>0</v>
      </c>
      <c r="T499" s="186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187" t="s">
        <v>860</v>
      </c>
      <c r="AT499" s="187" t="s">
        <v>154</v>
      </c>
      <c r="AU499" s="187" t="s">
        <v>79</v>
      </c>
      <c r="AY499" s="20" t="s">
        <v>152</v>
      </c>
      <c r="BE499" s="188">
        <f>IF(N499="základní",J499,0)</f>
        <v>0</v>
      </c>
      <c r="BF499" s="188">
        <f>IF(N499="snížená",J499,0)</f>
        <v>0</v>
      </c>
      <c r="BG499" s="188">
        <f>IF(N499="zákl. přenesená",J499,0)</f>
        <v>0</v>
      </c>
      <c r="BH499" s="188">
        <f>IF(N499="sníž. přenesená",J499,0)</f>
        <v>0</v>
      </c>
      <c r="BI499" s="188">
        <f>IF(N499="nulová",J499,0)</f>
        <v>0</v>
      </c>
      <c r="BJ499" s="20" t="s">
        <v>79</v>
      </c>
      <c r="BK499" s="188">
        <f>ROUND(I499*H499,2)</f>
        <v>0</v>
      </c>
      <c r="BL499" s="20" t="s">
        <v>860</v>
      </c>
      <c r="BM499" s="187" t="s">
        <v>1103</v>
      </c>
    </row>
    <row r="500" s="2" customFormat="1" ht="24.15" customHeight="1">
      <c r="A500" s="39"/>
      <c r="B500" s="174"/>
      <c r="C500" s="175" t="s">
        <v>797</v>
      </c>
      <c r="D500" s="175" t="s">
        <v>154</v>
      </c>
      <c r="E500" s="176" t="s">
        <v>863</v>
      </c>
      <c r="F500" s="177" t="s">
        <v>864</v>
      </c>
      <c r="G500" s="178" t="s">
        <v>157</v>
      </c>
      <c r="H500" s="179">
        <v>103.8</v>
      </c>
      <c r="I500" s="180"/>
      <c r="J500" s="181">
        <f>ROUND(I500*H500,2)</f>
        <v>0</v>
      </c>
      <c r="K500" s="182"/>
      <c r="L500" s="40"/>
      <c r="M500" s="183" t="s">
        <v>3</v>
      </c>
      <c r="N500" s="184" t="s">
        <v>43</v>
      </c>
      <c r="O500" s="73"/>
      <c r="P500" s="185">
        <f>O500*H500</f>
        <v>0</v>
      </c>
      <c r="Q500" s="185">
        <v>0</v>
      </c>
      <c r="R500" s="185">
        <f>Q500*H500</f>
        <v>0</v>
      </c>
      <c r="S500" s="185">
        <v>0</v>
      </c>
      <c r="T500" s="186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187" t="s">
        <v>860</v>
      </c>
      <c r="AT500" s="187" t="s">
        <v>154</v>
      </c>
      <c r="AU500" s="187" t="s">
        <v>79</v>
      </c>
      <c r="AY500" s="20" t="s">
        <v>152</v>
      </c>
      <c r="BE500" s="188">
        <f>IF(N500="základní",J500,0)</f>
        <v>0</v>
      </c>
      <c r="BF500" s="188">
        <f>IF(N500="snížená",J500,0)</f>
        <v>0</v>
      </c>
      <c r="BG500" s="188">
        <f>IF(N500="zákl. přenesená",J500,0)</f>
        <v>0</v>
      </c>
      <c r="BH500" s="188">
        <f>IF(N500="sníž. přenesená",J500,0)</f>
        <v>0</v>
      </c>
      <c r="BI500" s="188">
        <f>IF(N500="nulová",J500,0)</f>
        <v>0</v>
      </c>
      <c r="BJ500" s="20" t="s">
        <v>79</v>
      </c>
      <c r="BK500" s="188">
        <f>ROUND(I500*H500,2)</f>
        <v>0</v>
      </c>
      <c r="BL500" s="20" t="s">
        <v>860</v>
      </c>
      <c r="BM500" s="187" t="s">
        <v>1104</v>
      </c>
    </row>
    <row r="501" s="13" customFormat="1">
      <c r="A501" s="13"/>
      <c r="B501" s="194"/>
      <c r="C501" s="13"/>
      <c r="D501" s="195" t="s">
        <v>162</v>
      </c>
      <c r="E501" s="196" t="s">
        <v>3</v>
      </c>
      <c r="F501" s="197" t="s">
        <v>1105</v>
      </c>
      <c r="G501" s="13"/>
      <c r="H501" s="198">
        <v>103.8</v>
      </c>
      <c r="I501" s="199"/>
      <c r="J501" s="13"/>
      <c r="K501" s="13"/>
      <c r="L501" s="194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6" t="s">
        <v>162</v>
      </c>
      <c r="AU501" s="196" t="s">
        <v>79</v>
      </c>
      <c r="AV501" s="13" t="s">
        <v>81</v>
      </c>
      <c r="AW501" s="13" t="s">
        <v>33</v>
      </c>
      <c r="AX501" s="13" t="s">
        <v>79</v>
      </c>
      <c r="AY501" s="196" t="s">
        <v>152</v>
      </c>
    </row>
    <row r="502" s="2" customFormat="1" ht="6.96" customHeight="1">
      <c r="A502" s="39"/>
      <c r="B502" s="56"/>
      <c r="C502" s="57"/>
      <c r="D502" s="57"/>
      <c r="E502" s="57"/>
      <c r="F502" s="57"/>
      <c r="G502" s="57"/>
      <c r="H502" s="57"/>
      <c r="I502" s="57"/>
      <c r="J502" s="57"/>
      <c r="K502" s="57"/>
      <c r="L502" s="40"/>
      <c r="M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</row>
  </sheetData>
  <autoFilter ref="C102:K5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13107123"/>
    <hyperlink ref="F110" r:id="rId2" display="https://podminky.urs.cz/item/CS_URS_2021_02/113107143"/>
    <hyperlink ref="F113" r:id="rId3" display="https://podminky.urs.cz/item/CS_URS_2021_02/132212111"/>
    <hyperlink ref="F116" r:id="rId4" display="https://podminky.urs.cz/item/CS_URS_2021_02/174211101"/>
    <hyperlink ref="F119" r:id="rId5" display="https://podminky.urs.cz/item/CS_URS_2021_02/564871116"/>
    <hyperlink ref="F122" r:id="rId6" display="https://podminky.urs.cz/item/CS_URS_2021_02/565155101"/>
    <hyperlink ref="F125" r:id="rId7" display="https://podminky.urs.cz/item/CS_URS_2021_02/573111111"/>
    <hyperlink ref="F128" r:id="rId8" display="https://podminky.urs.cz/item/CS_URS_2021_02/573211109"/>
    <hyperlink ref="F131" r:id="rId9" display="https://podminky.urs.cz/item/CS_URS_2021_02/577134111"/>
    <hyperlink ref="F135" r:id="rId10" display="https://podminky.urs.cz/item/CS_URS_2021_02/623631001"/>
    <hyperlink ref="F146" r:id="rId11" display="https://podminky.urs.cz/item/CS_URS_2021_02/919121122"/>
    <hyperlink ref="F149" r:id="rId12" display="https://podminky.urs.cz/item/CS_URS_2021_02/919735113"/>
    <hyperlink ref="F151" r:id="rId13" display="https://podminky.urs.cz/item/CS_URS_2021_02/941121113"/>
    <hyperlink ref="F160" r:id="rId14" display="https://podminky.urs.cz/item/CS_URS_2021_02/941121213"/>
    <hyperlink ref="F164" r:id="rId15" display="https://podminky.urs.cz/item/CS_URS_2021_02/941121813"/>
    <hyperlink ref="F166" r:id="rId16" display="https://podminky.urs.cz/item/CS_URS_2021_02/944511111"/>
    <hyperlink ref="F175" r:id="rId17" display="https://podminky.urs.cz/item/CS_URS_2021_02/944511211"/>
    <hyperlink ref="F178" r:id="rId18" display="https://podminky.urs.cz/item/CS_URS_2021_02/944511811"/>
    <hyperlink ref="F180" r:id="rId19" display="https://podminky.urs.cz/item/CS_URS_2021_02/945231111"/>
    <hyperlink ref="F182" r:id="rId20" display="https://podminky.urs.cz/item/CS_URS_2021_02/949101111"/>
    <hyperlink ref="F184" r:id="rId21" display="https://podminky.urs.cz/item/CS_URS_2021_02/978023471"/>
    <hyperlink ref="F193" r:id="rId22" display="https://podminky.urs.cz/item/CS_URS_2021_02/985131111"/>
    <hyperlink ref="F205" r:id="rId23" display="https://podminky.urs.cz/item/CS_URS_2021_02/985311111"/>
    <hyperlink ref="F211" r:id="rId24" display="https://podminky.urs.cz/item/CS_URS_2021_02/997013120"/>
    <hyperlink ref="F213" r:id="rId25" display="https://podminky.urs.cz/item/CS_URS_2021_02/997013501"/>
    <hyperlink ref="F215" r:id="rId26" display="https://podminky.urs.cz/item/CS_URS_2021_02/997013509"/>
    <hyperlink ref="F219" r:id="rId27" display="https://podminky.urs.cz/item/CS_URS_2021_02/997013609"/>
    <hyperlink ref="F223" r:id="rId28" display="https://podminky.urs.cz/item/CS_URS_2021_02/998011004"/>
    <hyperlink ref="F227" r:id="rId29" display="https://podminky.urs.cz/item/CS_URS_2021_02/712400845"/>
    <hyperlink ref="F229" r:id="rId30" display="https://podminky.urs.cz/item/CS_URS_2021_02/712431111"/>
    <hyperlink ref="F236" r:id="rId31" display="https://podminky.urs.cz/item/CS_URS_2021_02/62853010"/>
    <hyperlink ref="F239" r:id="rId32" display="https://podminky.urs.cz/item/CS_URS_2021_02/998712104"/>
    <hyperlink ref="F243" r:id="rId33" display="https://podminky.urs.cz/item/CS_URS_2021_02/998721204"/>
    <hyperlink ref="F246" r:id="rId34" display="https://podminky.urs.cz/item/CS_URS_2021_02/751398022"/>
    <hyperlink ref="F248" r:id="rId35" display="https://podminky.urs.cz/item/CS_URS_2021_02/42972306"/>
    <hyperlink ref="F251" r:id="rId36" display="https://podminky.urs.cz/item/CS_URS_2021_02/751398832"/>
    <hyperlink ref="F256" r:id="rId37" display="https://podminky.urs.cz/item/CS_URS_2021_02/998751203"/>
    <hyperlink ref="F259" r:id="rId38" display="https://podminky.urs.cz/item/CS_URS_2021_02/762341210"/>
    <hyperlink ref="F262" r:id="rId39" display="https://podminky.urs.cz/item/CS_URS_2021_02/60515111"/>
    <hyperlink ref="F266" r:id="rId40" display="https://podminky.urs.cz/item/CS_URS_2021_02/762341811"/>
    <hyperlink ref="F269" r:id="rId41" display="https://podminky.urs.cz/item/CS_URS_2021_02/762342214"/>
    <hyperlink ref="F272" r:id="rId42" display="https://podminky.urs.cz/item/CS_URS_2021_02/762342511"/>
    <hyperlink ref="F277" r:id="rId43" display="https://podminky.urs.cz/item/CS_URS_2021_02/60514114"/>
    <hyperlink ref="F284" r:id="rId44" display="https://podminky.urs.cz/item/CS_URS_2021_02/762342812"/>
    <hyperlink ref="F289" r:id="rId45" display="https://podminky.urs.cz/item/CS_URS_2021_02/762395000"/>
    <hyperlink ref="F297" r:id="rId46" display="https://podminky.urs.cz/item/CS_URS_2021_02/998762104"/>
    <hyperlink ref="F300" r:id="rId47" display="https://podminky.urs.cz/item/CS_URS_2021_02/764001821"/>
    <hyperlink ref="F305" r:id="rId48" display="https://podminky.urs.cz/item/CS_URS_2021_02/764001891"/>
    <hyperlink ref="F307" r:id="rId49" display="https://podminky.urs.cz/item/CS_URS_2021_02/764002841"/>
    <hyperlink ref="F310" r:id="rId50" display="https://podminky.urs.cz/item/CS_URS_2021_02/764002861"/>
    <hyperlink ref="F312" r:id="rId51" display="https://podminky.urs.cz/item/CS_URS_2021_02/764002871"/>
    <hyperlink ref="F315" r:id="rId52" display="https://podminky.urs.cz/item/CS_URS_2021_02/764004801"/>
    <hyperlink ref="F317" r:id="rId53" display="https://podminky.urs.cz/item/CS_URS_2021_02/764004811"/>
    <hyperlink ref="F320" r:id="rId54" display="https://podminky.urs.cz/item/CS_URS_2021_02/764004861"/>
    <hyperlink ref="F323" r:id="rId55" display="https://podminky.urs.cz/item/CS_URS_2021_02/764131401"/>
    <hyperlink ref="F326" r:id="rId56" display="https://podminky.urs.cz/item/CS_URS_2021_02/764131403"/>
    <hyperlink ref="F329" r:id="rId57" display="https://podminky.urs.cz/item/CS_URS_2021_02/764236401"/>
    <hyperlink ref="F332" r:id="rId58" display="https://podminky.urs.cz/item/CS_URS_2021_02/764238411"/>
    <hyperlink ref="F340" r:id="rId59" display="https://podminky.urs.cz/item/CS_URS_2021_02/764531403"/>
    <hyperlink ref="F343" r:id="rId60" display="https://podminky.urs.cz/item/CS_URS_2021_02/764538402"/>
    <hyperlink ref="F346" r:id="rId61" display="https://podminky.urs.cz/item/CS_URS_2021_02/764538422"/>
    <hyperlink ref="F364" r:id="rId62" display="https://podminky.urs.cz/item/CS_URS_2021_02/998764104"/>
    <hyperlink ref="F367" r:id="rId63" display="https://podminky.urs.cz/item/CS_URS_2021_02/765111845"/>
    <hyperlink ref="F370" r:id="rId64" display="https://podminky.urs.cz/item/CS_URS_2021_02/765111851"/>
    <hyperlink ref="F372" r:id="rId65" display="https://podminky.urs.cz/item/CS_URS_2021_02/765191011"/>
    <hyperlink ref="F375" r:id="rId66" display="https://podminky.urs.cz/item/CS_URS_2021_02/28329268"/>
    <hyperlink ref="F378" r:id="rId67" display="https://podminky.urs.cz/item/CS_URS_2021_02/765191013"/>
    <hyperlink ref="F381" r:id="rId68" display="https://podminky.urs.cz/item/CS_URS_2021_02/28329042"/>
    <hyperlink ref="F384" r:id="rId69" display="https://podminky.urs.cz/item/CS_URS_2021_02/765191901"/>
    <hyperlink ref="F387" r:id="rId70" display="https://podminky.urs.cz/item/CS_URS_2021_02/765193001"/>
    <hyperlink ref="F390" r:id="rId71" display="https://podminky.urs.cz/item/CS_URS_2021_02/28329043"/>
    <hyperlink ref="F397" r:id="rId72" display="https://podminky.urs.cz/item/CS_URS_2021_02/998765104"/>
    <hyperlink ref="F400" r:id="rId73" display="https://podminky.urs.cz/item/CS_URS_2021_02/767851104"/>
    <hyperlink ref="F402" r:id="rId74" display="https://podminky.urs.cz/item/CS_URS_2021_02/14550256"/>
    <hyperlink ref="F409" r:id="rId75" display="https://podminky.urs.cz/item/CS_URS_2021_02/14550250"/>
    <hyperlink ref="F415" r:id="rId76" display="https://podminky.urs.cz/item/CS_URS_2021_02/14550144"/>
    <hyperlink ref="F421" r:id="rId77" display="https://podminky.urs.cz/item/CS_URS_2021_02/13611248"/>
    <hyperlink ref="F425" r:id="rId78" display="https://podminky.urs.cz/item/CS_URS_2021_02/60511109"/>
    <hyperlink ref="F429" r:id="rId79" display="https://podminky.urs.cz/item/CS_URS_2021_02/767851803"/>
    <hyperlink ref="F433" r:id="rId80" display="https://podminky.urs.cz/item/CS_URS_2021_02/998767204"/>
    <hyperlink ref="F436" r:id="rId81" display="https://podminky.urs.cz/item/CS_URS_2021_02/783213021"/>
    <hyperlink ref="F442" r:id="rId82" display="https://podminky.urs.cz/item/CS_URS_2021_02/783213121"/>
    <hyperlink ref="F447" r:id="rId83" display="https://podminky.urs.cz/item/CS_URS_2021_02/783306801"/>
    <hyperlink ref="F450" r:id="rId84" display="https://podminky.urs.cz/item/CS_URS_2021_02/783314101"/>
    <hyperlink ref="F453" r:id="rId85" display="https://podminky.urs.cz/item/CS_URS_2021_02/783317101"/>
    <hyperlink ref="F457" r:id="rId86" display="https://podminky.urs.cz/item/CS_URS_2021_02/789321211"/>
    <hyperlink ref="F471" r:id="rId87" display="https://podminky.urs.cz/item/CS_URS_2021_02/789321221"/>
    <hyperlink ref="F485" r:id="rId88" display="https://podminky.urs.cz/item/CS_URS_2021_02/789421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112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1106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35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ROUND(J102,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ROUND((SUM(BE102:BE432)),  2)</f>
        <v>0</v>
      </c>
      <c r="G35" s="39"/>
      <c r="H35" s="39"/>
      <c r="I35" s="132">
        <v>0.20999999999999999</v>
      </c>
      <c r="J35" s="131">
        <f>ROUND(((SUM(BE102:BE432))*I35),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ROUND((SUM(BF102:BF432)),  2)</f>
        <v>0</v>
      </c>
      <c r="G36" s="39"/>
      <c r="H36" s="39"/>
      <c r="I36" s="132">
        <v>0.14999999999999999</v>
      </c>
      <c r="J36" s="131">
        <f>ROUND(((SUM(BF102:BF432))*I36),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ROUND((SUM(BG102:BG432)),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ROUND((SUM(BH102:BH432)),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ROUND((SUM(BI102:BI432)),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112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01-III - ETAPA III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J102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9" customFormat="1" ht="24.96" customHeight="1">
      <c r="A64" s="9"/>
      <c r="B64" s="142"/>
      <c r="C64" s="9"/>
      <c r="D64" s="143" t="s">
        <v>119</v>
      </c>
      <c r="E64" s="144"/>
      <c r="F64" s="144"/>
      <c r="G64" s="144"/>
      <c r="H64" s="144"/>
      <c r="I64" s="144"/>
      <c r="J64" s="145">
        <f>J103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120</v>
      </c>
      <c r="E65" s="148"/>
      <c r="F65" s="148"/>
      <c r="G65" s="148"/>
      <c r="H65" s="148"/>
      <c r="I65" s="148"/>
      <c r="J65" s="149">
        <f>J104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121</v>
      </c>
      <c r="E66" s="148"/>
      <c r="F66" s="148"/>
      <c r="G66" s="148"/>
      <c r="H66" s="148"/>
      <c r="I66" s="148"/>
      <c r="J66" s="149">
        <f>J116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122</v>
      </c>
      <c r="E67" s="148"/>
      <c r="F67" s="148"/>
      <c r="G67" s="148"/>
      <c r="H67" s="148"/>
      <c r="I67" s="148"/>
      <c r="J67" s="149">
        <f>J132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123</v>
      </c>
      <c r="E68" s="148"/>
      <c r="F68" s="148"/>
      <c r="G68" s="148"/>
      <c r="H68" s="148"/>
      <c r="I68" s="148"/>
      <c r="J68" s="149">
        <f>J140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124</v>
      </c>
      <c r="E69" s="148"/>
      <c r="F69" s="148"/>
      <c r="G69" s="148"/>
      <c r="H69" s="148"/>
      <c r="I69" s="148"/>
      <c r="J69" s="149">
        <f>J200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6"/>
      <c r="C70" s="10"/>
      <c r="D70" s="147" t="s">
        <v>125</v>
      </c>
      <c r="E70" s="148"/>
      <c r="F70" s="148"/>
      <c r="G70" s="148"/>
      <c r="H70" s="148"/>
      <c r="I70" s="148"/>
      <c r="J70" s="149">
        <f>J212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46"/>
      <c r="C71" s="10"/>
      <c r="D71" s="147" t="s">
        <v>127</v>
      </c>
      <c r="E71" s="148"/>
      <c r="F71" s="148"/>
      <c r="G71" s="148"/>
      <c r="H71" s="148"/>
      <c r="I71" s="148"/>
      <c r="J71" s="149">
        <f>J215</f>
        <v>0</v>
      </c>
      <c r="K71" s="10"/>
      <c r="L71" s="14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6"/>
      <c r="C72" s="10"/>
      <c r="D72" s="147" t="s">
        <v>128</v>
      </c>
      <c r="E72" s="148"/>
      <c r="F72" s="148"/>
      <c r="G72" s="148"/>
      <c r="H72" s="148"/>
      <c r="I72" s="148"/>
      <c r="J72" s="149">
        <f>J228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6"/>
      <c r="C73" s="10"/>
      <c r="D73" s="147" t="s">
        <v>129</v>
      </c>
      <c r="E73" s="148"/>
      <c r="F73" s="148"/>
      <c r="G73" s="148"/>
      <c r="H73" s="148"/>
      <c r="I73" s="148"/>
      <c r="J73" s="149">
        <f>J232</f>
        <v>0</v>
      </c>
      <c r="K73" s="10"/>
      <c r="L73" s="14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6"/>
      <c r="C74" s="10"/>
      <c r="D74" s="147" t="s">
        <v>130</v>
      </c>
      <c r="E74" s="148"/>
      <c r="F74" s="148"/>
      <c r="G74" s="148"/>
      <c r="H74" s="148"/>
      <c r="I74" s="148"/>
      <c r="J74" s="149">
        <f>J247</f>
        <v>0</v>
      </c>
      <c r="K74" s="10"/>
      <c r="L74" s="14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6"/>
      <c r="C75" s="10"/>
      <c r="D75" s="147" t="s">
        <v>131</v>
      </c>
      <c r="E75" s="148"/>
      <c r="F75" s="148"/>
      <c r="G75" s="148"/>
      <c r="H75" s="148"/>
      <c r="I75" s="148"/>
      <c r="J75" s="149">
        <f>J271</f>
        <v>0</v>
      </c>
      <c r="K75" s="10"/>
      <c r="L75" s="14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6"/>
      <c r="C76" s="10"/>
      <c r="D76" s="147" t="s">
        <v>132</v>
      </c>
      <c r="E76" s="148"/>
      <c r="F76" s="148"/>
      <c r="G76" s="148"/>
      <c r="H76" s="148"/>
      <c r="I76" s="148"/>
      <c r="J76" s="149">
        <f>J314</f>
        <v>0</v>
      </c>
      <c r="K76" s="10"/>
      <c r="L76" s="14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46"/>
      <c r="C77" s="10"/>
      <c r="D77" s="147" t="s">
        <v>133</v>
      </c>
      <c r="E77" s="148"/>
      <c r="F77" s="148"/>
      <c r="G77" s="148"/>
      <c r="H77" s="148"/>
      <c r="I77" s="148"/>
      <c r="J77" s="149">
        <f>J342</f>
        <v>0</v>
      </c>
      <c r="K77" s="10"/>
      <c r="L77" s="14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46"/>
      <c r="C78" s="10"/>
      <c r="D78" s="147" t="s">
        <v>134</v>
      </c>
      <c r="E78" s="148"/>
      <c r="F78" s="148"/>
      <c r="G78" s="148"/>
      <c r="H78" s="148"/>
      <c r="I78" s="148"/>
      <c r="J78" s="149">
        <f>J370</f>
        <v>0</v>
      </c>
      <c r="K78" s="10"/>
      <c r="L78" s="14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46"/>
      <c r="C79" s="10"/>
      <c r="D79" s="147" t="s">
        <v>135</v>
      </c>
      <c r="E79" s="148"/>
      <c r="F79" s="148"/>
      <c r="G79" s="148"/>
      <c r="H79" s="148"/>
      <c r="I79" s="148"/>
      <c r="J79" s="149">
        <f>J381</f>
        <v>0</v>
      </c>
      <c r="K79" s="10"/>
      <c r="L79" s="14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42"/>
      <c r="C80" s="9"/>
      <c r="D80" s="143" t="s">
        <v>136</v>
      </c>
      <c r="E80" s="144"/>
      <c r="F80" s="144"/>
      <c r="G80" s="144"/>
      <c r="H80" s="144"/>
      <c r="I80" s="144"/>
      <c r="J80" s="145">
        <f>J427</f>
        <v>0</v>
      </c>
      <c r="K80" s="9"/>
      <c r="L80" s="14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56"/>
      <c r="C82" s="57"/>
      <c r="D82" s="57"/>
      <c r="E82" s="57"/>
      <c r="F82" s="57"/>
      <c r="G82" s="57"/>
      <c r="H82" s="57"/>
      <c r="I82" s="57"/>
      <c r="J82" s="57"/>
      <c r="K82" s="57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137</v>
      </c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17</v>
      </c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39"/>
      <c r="D90" s="39"/>
      <c r="E90" s="124" t="str">
        <f>E7</f>
        <v>Obnova střechy MZe, Těšnov, Praha I - Nové Město</v>
      </c>
      <c r="F90" s="33"/>
      <c r="G90" s="33"/>
      <c r="H90" s="33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" customFormat="1" ht="12" customHeight="1">
      <c r="B91" s="23"/>
      <c r="C91" s="33" t="s">
        <v>111</v>
      </c>
      <c r="L91" s="23"/>
    </row>
    <row r="92" s="2" customFormat="1" ht="16.5" customHeight="1">
      <c r="A92" s="39"/>
      <c r="B92" s="40"/>
      <c r="C92" s="39"/>
      <c r="D92" s="39"/>
      <c r="E92" s="124" t="s">
        <v>112</v>
      </c>
      <c r="F92" s="39"/>
      <c r="G92" s="39"/>
      <c r="H92" s="39"/>
      <c r="I92" s="39"/>
      <c r="J92" s="39"/>
      <c r="K92" s="39"/>
      <c r="L92" s="12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113</v>
      </c>
      <c r="D93" s="39"/>
      <c r="E93" s="39"/>
      <c r="F93" s="39"/>
      <c r="G93" s="39"/>
      <c r="H93" s="39"/>
      <c r="I93" s="39"/>
      <c r="J93" s="39"/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39"/>
      <c r="D94" s="39"/>
      <c r="E94" s="63" t="str">
        <f>E11</f>
        <v>01-III - ETAPA III</v>
      </c>
      <c r="F94" s="39"/>
      <c r="G94" s="39"/>
      <c r="H94" s="39"/>
      <c r="I94" s="39"/>
      <c r="J94" s="39"/>
      <c r="K94" s="39"/>
      <c r="L94" s="12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39"/>
      <c r="D95" s="39"/>
      <c r="E95" s="39"/>
      <c r="F95" s="39"/>
      <c r="G95" s="39"/>
      <c r="H95" s="39"/>
      <c r="I95" s="39"/>
      <c r="J95" s="39"/>
      <c r="K95" s="39"/>
      <c r="L95" s="12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39"/>
      <c r="E96" s="39"/>
      <c r="F96" s="28" t="str">
        <f>F14</f>
        <v xml:space="preserve"> </v>
      </c>
      <c r="G96" s="39"/>
      <c r="H96" s="39"/>
      <c r="I96" s="33" t="s">
        <v>23</v>
      </c>
      <c r="J96" s="65" t="str">
        <f>IF(J14="","",J14)</f>
        <v>7. 12. 2021</v>
      </c>
      <c r="K96" s="39"/>
      <c r="L96" s="12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39"/>
      <c r="D97" s="39"/>
      <c r="E97" s="39"/>
      <c r="F97" s="39"/>
      <c r="G97" s="39"/>
      <c r="H97" s="39"/>
      <c r="I97" s="39"/>
      <c r="J97" s="39"/>
      <c r="K97" s="39"/>
      <c r="L97" s="12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5.65" customHeight="1">
      <c r="A98" s="39"/>
      <c r="B98" s="40"/>
      <c r="C98" s="33" t="s">
        <v>25</v>
      </c>
      <c r="D98" s="39"/>
      <c r="E98" s="39"/>
      <c r="F98" s="28" t="str">
        <f>E17</f>
        <v xml:space="preserve"> </v>
      </c>
      <c r="G98" s="39"/>
      <c r="H98" s="39"/>
      <c r="I98" s="33" t="s">
        <v>30</v>
      </c>
      <c r="J98" s="37" t="str">
        <f>E23</f>
        <v>Energy Benefit Centre a.s.</v>
      </c>
      <c r="K98" s="39"/>
      <c r="L98" s="12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5.65" customHeight="1">
      <c r="A99" s="39"/>
      <c r="B99" s="40"/>
      <c r="C99" s="33" t="s">
        <v>28</v>
      </c>
      <c r="D99" s="39"/>
      <c r="E99" s="39"/>
      <c r="F99" s="28" t="str">
        <f>IF(E20="","",E20)</f>
        <v>Vyplň údaj</v>
      </c>
      <c r="G99" s="39"/>
      <c r="H99" s="39"/>
      <c r="I99" s="33" t="s">
        <v>34</v>
      </c>
      <c r="J99" s="37" t="str">
        <f>E26</f>
        <v>lacko.ondrej@seznam.cz (tel.:725535980)</v>
      </c>
      <c r="K99" s="39"/>
      <c r="L99" s="12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39"/>
      <c r="D100" s="39"/>
      <c r="E100" s="39"/>
      <c r="F100" s="39"/>
      <c r="G100" s="39"/>
      <c r="H100" s="39"/>
      <c r="I100" s="39"/>
      <c r="J100" s="39"/>
      <c r="K100" s="39"/>
      <c r="L100" s="12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50"/>
      <c r="B101" s="151"/>
      <c r="C101" s="152" t="s">
        <v>138</v>
      </c>
      <c r="D101" s="153" t="s">
        <v>57</v>
      </c>
      <c r="E101" s="153" t="s">
        <v>53</v>
      </c>
      <c r="F101" s="153" t="s">
        <v>54</v>
      </c>
      <c r="G101" s="153" t="s">
        <v>139</v>
      </c>
      <c r="H101" s="153" t="s">
        <v>140</v>
      </c>
      <c r="I101" s="153" t="s">
        <v>141</v>
      </c>
      <c r="J101" s="154" t="s">
        <v>117</v>
      </c>
      <c r="K101" s="155" t="s">
        <v>142</v>
      </c>
      <c r="L101" s="156"/>
      <c r="M101" s="81" t="s">
        <v>3</v>
      </c>
      <c r="N101" s="82" t="s">
        <v>42</v>
      </c>
      <c r="O101" s="82" t="s">
        <v>143</v>
      </c>
      <c r="P101" s="82" t="s">
        <v>144</v>
      </c>
      <c r="Q101" s="82" t="s">
        <v>145</v>
      </c>
      <c r="R101" s="82" t="s">
        <v>146</v>
      </c>
      <c r="S101" s="82" t="s">
        <v>147</v>
      </c>
      <c r="T101" s="83" t="s">
        <v>148</v>
      </c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</row>
    <row r="102" s="2" customFormat="1" ht="22.8" customHeight="1">
      <c r="A102" s="39"/>
      <c r="B102" s="40"/>
      <c r="C102" s="88" t="s">
        <v>149</v>
      </c>
      <c r="D102" s="39"/>
      <c r="E102" s="39"/>
      <c r="F102" s="39"/>
      <c r="G102" s="39"/>
      <c r="H102" s="39"/>
      <c r="I102" s="39"/>
      <c r="J102" s="157">
        <f>BK102</f>
        <v>0</v>
      </c>
      <c r="K102" s="39"/>
      <c r="L102" s="40"/>
      <c r="M102" s="84"/>
      <c r="N102" s="69"/>
      <c r="O102" s="85"/>
      <c r="P102" s="158">
        <f>P103+P427</f>
        <v>0</v>
      </c>
      <c r="Q102" s="85"/>
      <c r="R102" s="158">
        <f>R103+R427</f>
        <v>89.993280440000007</v>
      </c>
      <c r="S102" s="85"/>
      <c r="T102" s="159">
        <f>T103+T427</f>
        <v>85.190357999999989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71</v>
      </c>
      <c r="AU102" s="20" t="s">
        <v>118</v>
      </c>
      <c r="BK102" s="160">
        <f>BK103+BK427</f>
        <v>0</v>
      </c>
    </row>
    <row r="103" s="12" customFormat="1" ht="25.92" customHeight="1">
      <c r="A103" s="12"/>
      <c r="B103" s="161"/>
      <c r="C103" s="12"/>
      <c r="D103" s="162" t="s">
        <v>71</v>
      </c>
      <c r="E103" s="163" t="s">
        <v>150</v>
      </c>
      <c r="F103" s="163" t="s">
        <v>151</v>
      </c>
      <c r="G103" s="12"/>
      <c r="H103" s="12"/>
      <c r="I103" s="164"/>
      <c r="J103" s="165">
        <f>BK103</f>
        <v>0</v>
      </c>
      <c r="K103" s="12"/>
      <c r="L103" s="161"/>
      <c r="M103" s="166"/>
      <c r="N103" s="167"/>
      <c r="O103" s="167"/>
      <c r="P103" s="168">
        <f>P104+P116+P132+P140+P200+P212+P215+P228+P232+P247+P271+P314+P342+P370+P381</f>
        <v>0</v>
      </c>
      <c r="Q103" s="167"/>
      <c r="R103" s="168">
        <f>R104+R116+R132+R140+R200+R212+R215+R228+R232+R247+R271+R314+R342+R370+R381</f>
        <v>89.993280440000007</v>
      </c>
      <c r="S103" s="167"/>
      <c r="T103" s="169">
        <f>T104+T116+T132+T140+T200+T212+T215+T228+T232+T247+T271+T314+T342+T370+T381</f>
        <v>85.190357999999989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62" t="s">
        <v>79</v>
      </c>
      <c r="AT103" s="170" t="s">
        <v>71</v>
      </c>
      <c r="AU103" s="170" t="s">
        <v>72</v>
      </c>
      <c r="AY103" s="162" t="s">
        <v>152</v>
      </c>
      <c r="BK103" s="171">
        <f>BK104+BK116+BK132+BK140+BK200+BK212+BK215+BK228+BK232+BK247+BK271+BK314+BK342+BK370+BK381</f>
        <v>0</v>
      </c>
    </row>
    <row r="104" s="12" customFormat="1" ht="22.8" customHeight="1">
      <c r="A104" s="12"/>
      <c r="B104" s="161"/>
      <c r="C104" s="12"/>
      <c r="D104" s="162" t="s">
        <v>71</v>
      </c>
      <c r="E104" s="172" t="s">
        <v>79</v>
      </c>
      <c r="F104" s="172" t="s">
        <v>153</v>
      </c>
      <c r="G104" s="12"/>
      <c r="H104" s="12"/>
      <c r="I104" s="164"/>
      <c r="J104" s="173">
        <f>BK104</f>
        <v>0</v>
      </c>
      <c r="K104" s="12"/>
      <c r="L104" s="161"/>
      <c r="M104" s="166"/>
      <c r="N104" s="167"/>
      <c r="O104" s="167"/>
      <c r="P104" s="168">
        <f>SUM(P105:P115)</f>
        <v>0</v>
      </c>
      <c r="Q104" s="167"/>
      <c r="R104" s="168">
        <f>SUM(R105:R115)</f>
        <v>0</v>
      </c>
      <c r="S104" s="167"/>
      <c r="T104" s="169">
        <f>SUM(T105:T115)</f>
        <v>5.2919999999999998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2" t="s">
        <v>79</v>
      </c>
      <c r="AT104" s="170" t="s">
        <v>71</v>
      </c>
      <c r="AU104" s="170" t="s">
        <v>79</v>
      </c>
      <c r="AY104" s="162" t="s">
        <v>152</v>
      </c>
      <c r="BK104" s="171">
        <f>SUM(BK105:BK115)</f>
        <v>0</v>
      </c>
    </row>
    <row r="105" s="2" customFormat="1" ht="55.5" customHeight="1">
      <c r="A105" s="39"/>
      <c r="B105" s="174"/>
      <c r="C105" s="175" t="s">
        <v>79</v>
      </c>
      <c r="D105" s="175" t="s">
        <v>154</v>
      </c>
      <c r="E105" s="176" t="s">
        <v>155</v>
      </c>
      <c r="F105" s="177" t="s">
        <v>156</v>
      </c>
      <c r="G105" s="178" t="s">
        <v>157</v>
      </c>
      <c r="H105" s="179">
        <v>7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0.44</v>
      </c>
      <c r="T105" s="186">
        <f>S105*H105</f>
        <v>3.0800000000000001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158</v>
      </c>
      <c r="AT105" s="187" t="s">
        <v>154</v>
      </c>
      <c r="AU105" s="187" t="s">
        <v>81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158</v>
      </c>
      <c r="BM105" s="187" t="s">
        <v>1107</v>
      </c>
    </row>
    <row r="106" s="2" customFormat="1">
      <c r="A106" s="39"/>
      <c r="B106" s="40"/>
      <c r="C106" s="39"/>
      <c r="D106" s="189" t="s">
        <v>160</v>
      </c>
      <c r="E106" s="39"/>
      <c r="F106" s="190" t="s">
        <v>161</v>
      </c>
      <c r="G106" s="39"/>
      <c r="H106" s="39"/>
      <c r="I106" s="191"/>
      <c r="J106" s="39"/>
      <c r="K106" s="39"/>
      <c r="L106" s="40"/>
      <c r="M106" s="192"/>
      <c r="N106" s="19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160</v>
      </c>
      <c r="AU106" s="20" t="s">
        <v>81</v>
      </c>
    </row>
    <row r="107" s="13" customFormat="1">
      <c r="A107" s="13"/>
      <c r="B107" s="194"/>
      <c r="C107" s="13"/>
      <c r="D107" s="195" t="s">
        <v>162</v>
      </c>
      <c r="E107" s="196" t="s">
        <v>3</v>
      </c>
      <c r="F107" s="197" t="s">
        <v>1108</v>
      </c>
      <c r="G107" s="13"/>
      <c r="H107" s="198">
        <v>7</v>
      </c>
      <c r="I107" s="199"/>
      <c r="J107" s="13"/>
      <c r="K107" s="13"/>
      <c r="L107" s="194"/>
      <c r="M107" s="200"/>
      <c r="N107" s="201"/>
      <c r="O107" s="201"/>
      <c r="P107" s="201"/>
      <c r="Q107" s="201"/>
      <c r="R107" s="201"/>
      <c r="S107" s="201"/>
      <c r="T107" s="20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6" t="s">
        <v>162</v>
      </c>
      <c r="AU107" s="196" t="s">
        <v>81</v>
      </c>
      <c r="AV107" s="13" t="s">
        <v>81</v>
      </c>
      <c r="AW107" s="13" t="s">
        <v>33</v>
      </c>
      <c r="AX107" s="13" t="s">
        <v>79</v>
      </c>
      <c r="AY107" s="196" t="s">
        <v>152</v>
      </c>
    </row>
    <row r="108" s="2" customFormat="1" ht="49.05" customHeight="1">
      <c r="A108" s="39"/>
      <c r="B108" s="174"/>
      <c r="C108" s="175" t="s">
        <v>81</v>
      </c>
      <c r="D108" s="175" t="s">
        <v>154</v>
      </c>
      <c r="E108" s="176" t="s">
        <v>164</v>
      </c>
      <c r="F108" s="177" t="s">
        <v>165</v>
      </c>
      <c r="G108" s="178" t="s">
        <v>157</v>
      </c>
      <c r="H108" s="179">
        <v>7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0.316</v>
      </c>
      <c r="T108" s="186">
        <f>S108*H108</f>
        <v>2.2120000000000002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158</v>
      </c>
      <c r="AT108" s="187" t="s">
        <v>154</v>
      </c>
      <c r="AU108" s="187" t="s">
        <v>81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158</v>
      </c>
      <c r="BM108" s="187" t="s">
        <v>1109</v>
      </c>
    </row>
    <row r="109" s="2" customFormat="1">
      <c r="A109" s="39"/>
      <c r="B109" s="40"/>
      <c r="C109" s="39"/>
      <c r="D109" s="189" t="s">
        <v>160</v>
      </c>
      <c r="E109" s="39"/>
      <c r="F109" s="190" t="s">
        <v>167</v>
      </c>
      <c r="G109" s="39"/>
      <c r="H109" s="39"/>
      <c r="I109" s="191"/>
      <c r="J109" s="39"/>
      <c r="K109" s="39"/>
      <c r="L109" s="40"/>
      <c r="M109" s="192"/>
      <c r="N109" s="19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160</v>
      </c>
      <c r="AU109" s="20" t="s">
        <v>81</v>
      </c>
    </row>
    <row r="110" s="13" customFormat="1">
      <c r="A110" s="13"/>
      <c r="B110" s="194"/>
      <c r="C110" s="13"/>
      <c r="D110" s="195" t="s">
        <v>162</v>
      </c>
      <c r="E110" s="196" t="s">
        <v>3</v>
      </c>
      <c r="F110" s="197" t="s">
        <v>1108</v>
      </c>
      <c r="G110" s="13"/>
      <c r="H110" s="198">
        <v>7</v>
      </c>
      <c r="I110" s="199"/>
      <c r="J110" s="13"/>
      <c r="K110" s="13"/>
      <c r="L110" s="194"/>
      <c r="M110" s="200"/>
      <c r="N110" s="201"/>
      <c r="O110" s="201"/>
      <c r="P110" s="201"/>
      <c r="Q110" s="201"/>
      <c r="R110" s="201"/>
      <c r="S110" s="201"/>
      <c r="T110" s="20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6" t="s">
        <v>162</v>
      </c>
      <c r="AU110" s="196" t="s">
        <v>81</v>
      </c>
      <c r="AV110" s="13" t="s">
        <v>81</v>
      </c>
      <c r="AW110" s="13" t="s">
        <v>33</v>
      </c>
      <c r="AX110" s="13" t="s">
        <v>79</v>
      </c>
      <c r="AY110" s="196" t="s">
        <v>152</v>
      </c>
    </row>
    <row r="111" s="2" customFormat="1" ht="49.05" customHeight="1">
      <c r="A111" s="39"/>
      <c r="B111" s="174"/>
      <c r="C111" s="175" t="s">
        <v>168</v>
      </c>
      <c r="D111" s="175" t="s">
        <v>154</v>
      </c>
      <c r="E111" s="176" t="s">
        <v>169</v>
      </c>
      <c r="F111" s="177" t="s">
        <v>170</v>
      </c>
      <c r="G111" s="178" t="s">
        <v>171</v>
      </c>
      <c r="H111" s="179">
        <v>3.5</v>
      </c>
      <c r="I111" s="180"/>
      <c r="J111" s="181">
        <f>ROUND(I111*H111,2)</f>
        <v>0</v>
      </c>
      <c r="K111" s="182"/>
      <c r="L111" s="40"/>
      <c r="M111" s="183" t="s">
        <v>3</v>
      </c>
      <c r="N111" s="184" t="s">
        <v>43</v>
      </c>
      <c r="O111" s="7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7" t="s">
        <v>158</v>
      </c>
      <c r="AT111" s="187" t="s">
        <v>154</v>
      </c>
      <c r="AU111" s="187" t="s">
        <v>81</v>
      </c>
      <c r="AY111" s="20" t="s">
        <v>152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79</v>
      </c>
      <c r="BK111" s="188">
        <f>ROUND(I111*H111,2)</f>
        <v>0</v>
      </c>
      <c r="BL111" s="20" t="s">
        <v>158</v>
      </c>
      <c r="BM111" s="187" t="s">
        <v>1110</v>
      </c>
    </row>
    <row r="112" s="2" customFormat="1">
      <c r="A112" s="39"/>
      <c r="B112" s="40"/>
      <c r="C112" s="39"/>
      <c r="D112" s="189" t="s">
        <v>160</v>
      </c>
      <c r="E112" s="39"/>
      <c r="F112" s="190" t="s">
        <v>173</v>
      </c>
      <c r="G112" s="39"/>
      <c r="H112" s="39"/>
      <c r="I112" s="191"/>
      <c r="J112" s="39"/>
      <c r="K112" s="39"/>
      <c r="L112" s="40"/>
      <c r="M112" s="192"/>
      <c r="N112" s="193"/>
      <c r="O112" s="73"/>
      <c r="P112" s="73"/>
      <c r="Q112" s="73"/>
      <c r="R112" s="73"/>
      <c r="S112" s="73"/>
      <c r="T112" s="74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20" t="s">
        <v>160</v>
      </c>
      <c r="AU112" s="20" t="s">
        <v>81</v>
      </c>
    </row>
    <row r="113" s="13" customFormat="1">
      <c r="A113" s="13"/>
      <c r="B113" s="194"/>
      <c r="C113" s="13"/>
      <c r="D113" s="195" t="s">
        <v>162</v>
      </c>
      <c r="E113" s="196" t="s">
        <v>3</v>
      </c>
      <c r="F113" s="197" t="s">
        <v>1111</v>
      </c>
      <c r="G113" s="13"/>
      <c r="H113" s="198">
        <v>3.5</v>
      </c>
      <c r="I113" s="199"/>
      <c r="J113" s="13"/>
      <c r="K113" s="13"/>
      <c r="L113" s="194"/>
      <c r="M113" s="200"/>
      <c r="N113" s="201"/>
      <c r="O113" s="201"/>
      <c r="P113" s="201"/>
      <c r="Q113" s="201"/>
      <c r="R113" s="201"/>
      <c r="S113" s="201"/>
      <c r="T113" s="20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96" t="s">
        <v>162</v>
      </c>
      <c r="AU113" s="196" t="s">
        <v>81</v>
      </c>
      <c r="AV113" s="13" t="s">
        <v>81</v>
      </c>
      <c r="AW113" s="13" t="s">
        <v>33</v>
      </c>
      <c r="AX113" s="13" t="s">
        <v>79</v>
      </c>
      <c r="AY113" s="196" t="s">
        <v>152</v>
      </c>
    </row>
    <row r="114" s="2" customFormat="1" ht="44.25" customHeight="1">
      <c r="A114" s="39"/>
      <c r="B114" s="174"/>
      <c r="C114" s="175" t="s">
        <v>158</v>
      </c>
      <c r="D114" s="175" t="s">
        <v>154</v>
      </c>
      <c r="E114" s="176" t="s">
        <v>175</v>
      </c>
      <c r="F114" s="177" t="s">
        <v>176</v>
      </c>
      <c r="G114" s="178" t="s">
        <v>171</v>
      </c>
      <c r="H114" s="179">
        <v>3.5</v>
      </c>
      <c r="I114" s="180"/>
      <c r="J114" s="181">
        <f>ROUND(I114*H114,2)</f>
        <v>0</v>
      </c>
      <c r="K114" s="182"/>
      <c r="L114" s="40"/>
      <c r="M114" s="183" t="s">
        <v>3</v>
      </c>
      <c r="N114" s="184" t="s">
        <v>43</v>
      </c>
      <c r="O114" s="7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87" t="s">
        <v>158</v>
      </c>
      <c r="AT114" s="187" t="s">
        <v>154</v>
      </c>
      <c r="AU114" s="187" t="s">
        <v>81</v>
      </c>
      <c r="AY114" s="20" t="s">
        <v>152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79</v>
      </c>
      <c r="BK114" s="188">
        <f>ROUND(I114*H114,2)</f>
        <v>0</v>
      </c>
      <c r="BL114" s="20" t="s">
        <v>158</v>
      </c>
      <c r="BM114" s="187" t="s">
        <v>1112</v>
      </c>
    </row>
    <row r="115" s="2" customFormat="1">
      <c r="A115" s="39"/>
      <c r="B115" s="40"/>
      <c r="C115" s="39"/>
      <c r="D115" s="189" t="s">
        <v>160</v>
      </c>
      <c r="E115" s="39"/>
      <c r="F115" s="190" t="s">
        <v>178</v>
      </c>
      <c r="G115" s="39"/>
      <c r="H115" s="39"/>
      <c r="I115" s="191"/>
      <c r="J115" s="39"/>
      <c r="K115" s="39"/>
      <c r="L115" s="40"/>
      <c r="M115" s="192"/>
      <c r="N115" s="19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160</v>
      </c>
      <c r="AU115" s="20" t="s">
        <v>81</v>
      </c>
    </row>
    <row r="116" s="12" customFormat="1" ht="22.8" customHeight="1">
      <c r="A116" s="12"/>
      <c r="B116" s="161"/>
      <c r="C116" s="12"/>
      <c r="D116" s="162" t="s">
        <v>71</v>
      </c>
      <c r="E116" s="172" t="s">
        <v>179</v>
      </c>
      <c r="F116" s="172" t="s">
        <v>180</v>
      </c>
      <c r="G116" s="12"/>
      <c r="H116" s="12"/>
      <c r="I116" s="164"/>
      <c r="J116" s="173">
        <f>BK116</f>
        <v>0</v>
      </c>
      <c r="K116" s="12"/>
      <c r="L116" s="161"/>
      <c r="M116" s="166"/>
      <c r="N116" s="167"/>
      <c r="O116" s="167"/>
      <c r="P116" s="168">
        <f>SUM(P117:P131)</f>
        <v>0</v>
      </c>
      <c r="Q116" s="167"/>
      <c r="R116" s="168">
        <f>SUM(R117:R131)</f>
        <v>6.8913600000000006</v>
      </c>
      <c r="S116" s="167"/>
      <c r="T116" s="169">
        <f>SUM(T117:T131)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62" t="s">
        <v>79</v>
      </c>
      <c r="AT116" s="170" t="s">
        <v>71</v>
      </c>
      <c r="AU116" s="170" t="s">
        <v>79</v>
      </c>
      <c r="AY116" s="162" t="s">
        <v>152</v>
      </c>
      <c r="BK116" s="171">
        <f>SUM(BK117:BK131)</f>
        <v>0</v>
      </c>
    </row>
    <row r="117" s="2" customFormat="1" ht="24.15" customHeight="1">
      <c r="A117" s="39"/>
      <c r="B117" s="174"/>
      <c r="C117" s="175" t="s">
        <v>179</v>
      </c>
      <c r="D117" s="175" t="s">
        <v>154</v>
      </c>
      <c r="E117" s="176" t="s">
        <v>181</v>
      </c>
      <c r="F117" s="177" t="s">
        <v>182</v>
      </c>
      <c r="G117" s="178" t="s">
        <v>157</v>
      </c>
      <c r="H117" s="179">
        <v>7</v>
      </c>
      <c r="I117" s="180"/>
      <c r="J117" s="181">
        <f>ROUND(I117*H117,2)</f>
        <v>0</v>
      </c>
      <c r="K117" s="182"/>
      <c r="L117" s="40"/>
      <c r="M117" s="183" t="s">
        <v>3</v>
      </c>
      <c r="N117" s="184" t="s">
        <v>43</v>
      </c>
      <c r="O117" s="73"/>
      <c r="P117" s="185">
        <f>O117*H117</f>
        <v>0</v>
      </c>
      <c r="Q117" s="185">
        <v>0.68999999999999995</v>
      </c>
      <c r="R117" s="185">
        <f>Q117*H117</f>
        <v>4.8300000000000001</v>
      </c>
      <c r="S117" s="185">
        <v>0</v>
      </c>
      <c r="T117" s="18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87" t="s">
        <v>158</v>
      </c>
      <c r="AT117" s="187" t="s">
        <v>154</v>
      </c>
      <c r="AU117" s="187" t="s">
        <v>81</v>
      </c>
      <c r="AY117" s="20" t="s">
        <v>152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20" t="s">
        <v>79</v>
      </c>
      <c r="BK117" s="188">
        <f>ROUND(I117*H117,2)</f>
        <v>0</v>
      </c>
      <c r="BL117" s="20" t="s">
        <v>158</v>
      </c>
      <c r="BM117" s="187" t="s">
        <v>1113</v>
      </c>
    </row>
    <row r="118" s="2" customFormat="1">
      <c r="A118" s="39"/>
      <c r="B118" s="40"/>
      <c r="C118" s="39"/>
      <c r="D118" s="189" t="s">
        <v>160</v>
      </c>
      <c r="E118" s="39"/>
      <c r="F118" s="190" t="s">
        <v>184</v>
      </c>
      <c r="G118" s="39"/>
      <c r="H118" s="39"/>
      <c r="I118" s="191"/>
      <c r="J118" s="39"/>
      <c r="K118" s="39"/>
      <c r="L118" s="40"/>
      <c r="M118" s="192"/>
      <c r="N118" s="19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160</v>
      </c>
      <c r="AU118" s="20" t="s">
        <v>81</v>
      </c>
    </row>
    <row r="119" s="13" customFormat="1">
      <c r="A119" s="13"/>
      <c r="B119" s="194"/>
      <c r="C119" s="13"/>
      <c r="D119" s="195" t="s">
        <v>162</v>
      </c>
      <c r="E119" s="196" t="s">
        <v>3</v>
      </c>
      <c r="F119" s="197" t="s">
        <v>1108</v>
      </c>
      <c r="G119" s="13"/>
      <c r="H119" s="198">
        <v>7</v>
      </c>
      <c r="I119" s="199"/>
      <c r="J119" s="13"/>
      <c r="K119" s="13"/>
      <c r="L119" s="194"/>
      <c r="M119" s="200"/>
      <c r="N119" s="201"/>
      <c r="O119" s="201"/>
      <c r="P119" s="201"/>
      <c r="Q119" s="201"/>
      <c r="R119" s="201"/>
      <c r="S119" s="201"/>
      <c r="T119" s="20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6" t="s">
        <v>162</v>
      </c>
      <c r="AU119" s="196" t="s">
        <v>81</v>
      </c>
      <c r="AV119" s="13" t="s">
        <v>81</v>
      </c>
      <c r="AW119" s="13" t="s">
        <v>33</v>
      </c>
      <c r="AX119" s="13" t="s">
        <v>79</v>
      </c>
      <c r="AY119" s="196" t="s">
        <v>152</v>
      </c>
    </row>
    <row r="120" s="2" customFormat="1" ht="49.05" customHeight="1">
      <c r="A120" s="39"/>
      <c r="B120" s="174"/>
      <c r="C120" s="175" t="s">
        <v>185</v>
      </c>
      <c r="D120" s="175" t="s">
        <v>154</v>
      </c>
      <c r="E120" s="176" t="s">
        <v>186</v>
      </c>
      <c r="F120" s="177" t="s">
        <v>187</v>
      </c>
      <c r="G120" s="178" t="s">
        <v>157</v>
      </c>
      <c r="H120" s="179">
        <v>7</v>
      </c>
      <c r="I120" s="180"/>
      <c r="J120" s="181">
        <f>ROUND(I120*H120,2)</f>
        <v>0</v>
      </c>
      <c r="K120" s="182"/>
      <c r="L120" s="40"/>
      <c r="M120" s="183" t="s">
        <v>3</v>
      </c>
      <c r="N120" s="184" t="s">
        <v>43</v>
      </c>
      <c r="O120" s="73"/>
      <c r="P120" s="185">
        <f>O120*H120</f>
        <v>0</v>
      </c>
      <c r="Q120" s="185">
        <v>0.18462999999999999</v>
      </c>
      <c r="R120" s="185">
        <f>Q120*H120</f>
        <v>1.2924099999999998</v>
      </c>
      <c r="S120" s="185">
        <v>0</v>
      </c>
      <c r="T120" s="18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87" t="s">
        <v>158</v>
      </c>
      <c r="AT120" s="187" t="s">
        <v>154</v>
      </c>
      <c r="AU120" s="187" t="s">
        <v>81</v>
      </c>
      <c r="AY120" s="20" t="s">
        <v>152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79</v>
      </c>
      <c r="BK120" s="188">
        <f>ROUND(I120*H120,2)</f>
        <v>0</v>
      </c>
      <c r="BL120" s="20" t="s">
        <v>158</v>
      </c>
      <c r="BM120" s="187" t="s">
        <v>1114</v>
      </c>
    </row>
    <row r="121" s="2" customFormat="1">
      <c r="A121" s="39"/>
      <c r="B121" s="40"/>
      <c r="C121" s="39"/>
      <c r="D121" s="189" t="s">
        <v>160</v>
      </c>
      <c r="E121" s="39"/>
      <c r="F121" s="190" t="s">
        <v>189</v>
      </c>
      <c r="G121" s="39"/>
      <c r="H121" s="39"/>
      <c r="I121" s="191"/>
      <c r="J121" s="39"/>
      <c r="K121" s="39"/>
      <c r="L121" s="40"/>
      <c r="M121" s="192"/>
      <c r="N121" s="19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160</v>
      </c>
      <c r="AU121" s="20" t="s">
        <v>81</v>
      </c>
    </row>
    <row r="122" s="13" customFormat="1">
      <c r="A122" s="13"/>
      <c r="B122" s="194"/>
      <c r="C122" s="13"/>
      <c r="D122" s="195" t="s">
        <v>162</v>
      </c>
      <c r="E122" s="196" t="s">
        <v>3</v>
      </c>
      <c r="F122" s="197" t="s">
        <v>1108</v>
      </c>
      <c r="G122" s="13"/>
      <c r="H122" s="198">
        <v>7</v>
      </c>
      <c r="I122" s="199"/>
      <c r="J122" s="13"/>
      <c r="K122" s="13"/>
      <c r="L122" s="194"/>
      <c r="M122" s="200"/>
      <c r="N122" s="201"/>
      <c r="O122" s="201"/>
      <c r="P122" s="201"/>
      <c r="Q122" s="201"/>
      <c r="R122" s="201"/>
      <c r="S122" s="201"/>
      <c r="T122" s="20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6" t="s">
        <v>162</v>
      </c>
      <c r="AU122" s="196" t="s">
        <v>81</v>
      </c>
      <c r="AV122" s="13" t="s">
        <v>81</v>
      </c>
      <c r="AW122" s="13" t="s">
        <v>33</v>
      </c>
      <c r="AX122" s="13" t="s">
        <v>79</v>
      </c>
      <c r="AY122" s="196" t="s">
        <v>152</v>
      </c>
    </row>
    <row r="123" s="2" customFormat="1" ht="24.15" customHeight="1">
      <c r="A123" s="39"/>
      <c r="B123" s="174"/>
      <c r="C123" s="175" t="s">
        <v>190</v>
      </c>
      <c r="D123" s="175" t="s">
        <v>154</v>
      </c>
      <c r="E123" s="176" t="s">
        <v>191</v>
      </c>
      <c r="F123" s="177" t="s">
        <v>192</v>
      </c>
      <c r="G123" s="178" t="s">
        <v>157</v>
      </c>
      <c r="H123" s="179">
        <v>7</v>
      </c>
      <c r="I123" s="180"/>
      <c r="J123" s="181">
        <f>ROUND(I123*H123,2)</f>
        <v>0</v>
      </c>
      <c r="K123" s="182"/>
      <c r="L123" s="40"/>
      <c r="M123" s="183" t="s">
        <v>3</v>
      </c>
      <c r="N123" s="184" t="s">
        <v>43</v>
      </c>
      <c r="O123" s="73"/>
      <c r="P123" s="185">
        <f>O123*H123</f>
        <v>0</v>
      </c>
      <c r="Q123" s="185">
        <v>0.0056100000000000004</v>
      </c>
      <c r="R123" s="185">
        <f>Q123*H123</f>
        <v>0.039269999999999999</v>
      </c>
      <c r="S123" s="185">
        <v>0</v>
      </c>
      <c r="T123" s="18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87" t="s">
        <v>158</v>
      </c>
      <c r="AT123" s="187" t="s">
        <v>154</v>
      </c>
      <c r="AU123" s="187" t="s">
        <v>81</v>
      </c>
      <c r="AY123" s="20" t="s">
        <v>152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79</v>
      </c>
      <c r="BK123" s="188">
        <f>ROUND(I123*H123,2)</f>
        <v>0</v>
      </c>
      <c r="BL123" s="20" t="s">
        <v>158</v>
      </c>
      <c r="BM123" s="187" t="s">
        <v>1115</v>
      </c>
    </row>
    <row r="124" s="2" customFormat="1">
      <c r="A124" s="39"/>
      <c r="B124" s="40"/>
      <c r="C124" s="39"/>
      <c r="D124" s="189" t="s">
        <v>160</v>
      </c>
      <c r="E124" s="39"/>
      <c r="F124" s="190" t="s">
        <v>194</v>
      </c>
      <c r="G124" s="39"/>
      <c r="H124" s="39"/>
      <c r="I124" s="191"/>
      <c r="J124" s="39"/>
      <c r="K124" s="39"/>
      <c r="L124" s="40"/>
      <c r="M124" s="192"/>
      <c r="N124" s="19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160</v>
      </c>
      <c r="AU124" s="20" t="s">
        <v>81</v>
      </c>
    </row>
    <row r="125" s="13" customFormat="1">
      <c r="A125" s="13"/>
      <c r="B125" s="194"/>
      <c r="C125" s="13"/>
      <c r="D125" s="195" t="s">
        <v>162</v>
      </c>
      <c r="E125" s="196" t="s">
        <v>3</v>
      </c>
      <c r="F125" s="197" t="s">
        <v>1108</v>
      </c>
      <c r="G125" s="13"/>
      <c r="H125" s="198">
        <v>7</v>
      </c>
      <c r="I125" s="199"/>
      <c r="J125" s="13"/>
      <c r="K125" s="13"/>
      <c r="L125" s="194"/>
      <c r="M125" s="200"/>
      <c r="N125" s="201"/>
      <c r="O125" s="201"/>
      <c r="P125" s="201"/>
      <c r="Q125" s="201"/>
      <c r="R125" s="201"/>
      <c r="S125" s="201"/>
      <c r="T125" s="20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6" t="s">
        <v>162</v>
      </c>
      <c r="AU125" s="196" t="s">
        <v>81</v>
      </c>
      <c r="AV125" s="13" t="s">
        <v>81</v>
      </c>
      <c r="AW125" s="13" t="s">
        <v>33</v>
      </c>
      <c r="AX125" s="13" t="s">
        <v>79</v>
      </c>
      <c r="AY125" s="196" t="s">
        <v>152</v>
      </c>
    </row>
    <row r="126" s="2" customFormat="1" ht="24.15" customHeight="1">
      <c r="A126" s="39"/>
      <c r="B126" s="174"/>
      <c r="C126" s="175" t="s">
        <v>195</v>
      </c>
      <c r="D126" s="175" t="s">
        <v>154</v>
      </c>
      <c r="E126" s="176" t="s">
        <v>196</v>
      </c>
      <c r="F126" s="177" t="s">
        <v>197</v>
      </c>
      <c r="G126" s="178" t="s">
        <v>157</v>
      </c>
      <c r="H126" s="179">
        <v>7</v>
      </c>
      <c r="I126" s="180"/>
      <c r="J126" s="181">
        <f>ROUND(I126*H126,2)</f>
        <v>0</v>
      </c>
      <c r="K126" s="182"/>
      <c r="L126" s="40"/>
      <c r="M126" s="183" t="s">
        <v>3</v>
      </c>
      <c r="N126" s="184" t="s">
        <v>43</v>
      </c>
      <c r="O126" s="73"/>
      <c r="P126" s="185">
        <f>O126*H126</f>
        <v>0</v>
      </c>
      <c r="Q126" s="185">
        <v>0.00051000000000000004</v>
      </c>
      <c r="R126" s="185">
        <f>Q126*H126</f>
        <v>0.0035700000000000003</v>
      </c>
      <c r="S126" s="185">
        <v>0</v>
      </c>
      <c r="T126" s="18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87" t="s">
        <v>158</v>
      </c>
      <c r="AT126" s="187" t="s">
        <v>154</v>
      </c>
      <c r="AU126" s="187" t="s">
        <v>81</v>
      </c>
      <c r="AY126" s="20" t="s">
        <v>152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20" t="s">
        <v>79</v>
      </c>
      <c r="BK126" s="188">
        <f>ROUND(I126*H126,2)</f>
        <v>0</v>
      </c>
      <c r="BL126" s="20" t="s">
        <v>158</v>
      </c>
      <c r="BM126" s="187" t="s">
        <v>1116</v>
      </c>
    </row>
    <row r="127" s="2" customFormat="1">
      <c r="A127" s="39"/>
      <c r="B127" s="40"/>
      <c r="C127" s="39"/>
      <c r="D127" s="189" t="s">
        <v>160</v>
      </c>
      <c r="E127" s="39"/>
      <c r="F127" s="190" t="s">
        <v>199</v>
      </c>
      <c r="G127" s="39"/>
      <c r="H127" s="39"/>
      <c r="I127" s="191"/>
      <c r="J127" s="39"/>
      <c r="K127" s="39"/>
      <c r="L127" s="40"/>
      <c r="M127" s="192"/>
      <c r="N127" s="19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160</v>
      </c>
      <c r="AU127" s="20" t="s">
        <v>81</v>
      </c>
    </row>
    <row r="128" s="13" customFormat="1">
      <c r="A128" s="13"/>
      <c r="B128" s="194"/>
      <c r="C128" s="13"/>
      <c r="D128" s="195" t="s">
        <v>162</v>
      </c>
      <c r="E128" s="196" t="s">
        <v>3</v>
      </c>
      <c r="F128" s="197" t="s">
        <v>1108</v>
      </c>
      <c r="G128" s="13"/>
      <c r="H128" s="198">
        <v>7</v>
      </c>
      <c r="I128" s="199"/>
      <c r="J128" s="13"/>
      <c r="K128" s="13"/>
      <c r="L128" s="194"/>
      <c r="M128" s="200"/>
      <c r="N128" s="201"/>
      <c r="O128" s="201"/>
      <c r="P128" s="201"/>
      <c r="Q128" s="201"/>
      <c r="R128" s="201"/>
      <c r="S128" s="201"/>
      <c r="T128" s="20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6" t="s">
        <v>162</v>
      </c>
      <c r="AU128" s="196" t="s">
        <v>81</v>
      </c>
      <c r="AV128" s="13" t="s">
        <v>81</v>
      </c>
      <c r="AW128" s="13" t="s">
        <v>33</v>
      </c>
      <c r="AX128" s="13" t="s">
        <v>79</v>
      </c>
      <c r="AY128" s="196" t="s">
        <v>152</v>
      </c>
    </row>
    <row r="129" s="2" customFormat="1" ht="44.25" customHeight="1">
      <c r="A129" s="39"/>
      <c r="B129" s="174"/>
      <c r="C129" s="175" t="s">
        <v>200</v>
      </c>
      <c r="D129" s="175" t="s">
        <v>154</v>
      </c>
      <c r="E129" s="176" t="s">
        <v>201</v>
      </c>
      <c r="F129" s="177" t="s">
        <v>202</v>
      </c>
      <c r="G129" s="178" t="s">
        <v>157</v>
      </c>
      <c r="H129" s="179">
        <v>7</v>
      </c>
      <c r="I129" s="180"/>
      <c r="J129" s="181">
        <f>ROUND(I129*H129,2)</f>
        <v>0</v>
      </c>
      <c r="K129" s="182"/>
      <c r="L129" s="40"/>
      <c r="M129" s="183" t="s">
        <v>3</v>
      </c>
      <c r="N129" s="184" t="s">
        <v>43</v>
      </c>
      <c r="O129" s="73"/>
      <c r="P129" s="185">
        <f>O129*H129</f>
        <v>0</v>
      </c>
      <c r="Q129" s="185">
        <v>0.10373</v>
      </c>
      <c r="R129" s="185">
        <f>Q129*H129</f>
        <v>0.72611000000000003</v>
      </c>
      <c r="S129" s="185">
        <v>0</v>
      </c>
      <c r="T129" s="18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87" t="s">
        <v>158</v>
      </c>
      <c r="AT129" s="187" t="s">
        <v>154</v>
      </c>
      <c r="AU129" s="187" t="s">
        <v>81</v>
      </c>
      <c r="AY129" s="20" t="s">
        <v>152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20" t="s">
        <v>79</v>
      </c>
      <c r="BK129" s="188">
        <f>ROUND(I129*H129,2)</f>
        <v>0</v>
      </c>
      <c r="BL129" s="20" t="s">
        <v>158</v>
      </c>
      <c r="BM129" s="187" t="s">
        <v>1117</v>
      </c>
    </row>
    <row r="130" s="2" customFormat="1">
      <c r="A130" s="39"/>
      <c r="B130" s="40"/>
      <c r="C130" s="39"/>
      <c r="D130" s="189" t="s">
        <v>160</v>
      </c>
      <c r="E130" s="39"/>
      <c r="F130" s="190" t="s">
        <v>204</v>
      </c>
      <c r="G130" s="39"/>
      <c r="H130" s="39"/>
      <c r="I130" s="191"/>
      <c r="J130" s="39"/>
      <c r="K130" s="39"/>
      <c r="L130" s="40"/>
      <c r="M130" s="192"/>
      <c r="N130" s="19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160</v>
      </c>
      <c r="AU130" s="20" t="s">
        <v>81</v>
      </c>
    </row>
    <row r="131" s="13" customFormat="1">
      <c r="A131" s="13"/>
      <c r="B131" s="194"/>
      <c r="C131" s="13"/>
      <c r="D131" s="195" t="s">
        <v>162</v>
      </c>
      <c r="E131" s="196" t="s">
        <v>3</v>
      </c>
      <c r="F131" s="197" t="s">
        <v>1108</v>
      </c>
      <c r="G131" s="13"/>
      <c r="H131" s="198">
        <v>7</v>
      </c>
      <c r="I131" s="199"/>
      <c r="J131" s="13"/>
      <c r="K131" s="13"/>
      <c r="L131" s="194"/>
      <c r="M131" s="200"/>
      <c r="N131" s="201"/>
      <c r="O131" s="201"/>
      <c r="P131" s="201"/>
      <c r="Q131" s="201"/>
      <c r="R131" s="201"/>
      <c r="S131" s="201"/>
      <c r="T131" s="20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6" t="s">
        <v>162</v>
      </c>
      <c r="AU131" s="196" t="s">
        <v>81</v>
      </c>
      <c r="AV131" s="13" t="s">
        <v>81</v>
      </c>
      <c r="AW131" s="13" t="s">
        <v>33</v>
      </c>
      <c r="AX131" s="13" t="s">
        <v>79</v>
      </c>
      <c r="AY131" s="196" t="s">
        <v>152</v>
      </c>
    </row>
    <row r="132" s="12" customFormat="1" ht="22.8" customHeight="1">
      <c r="A132" s="12"/>
      <c r="B132" s="161"/>
      <c r="C132" s="12"/>
      <c r="D132" s="162" t="s">
        <v>71</v>
      </c>
      <c r="E132" s="172" t="s">
        <v>185</v>
      </c>
      <c r="F132" s="172" t="s">
        <v>205</v>
      </c>
      <c r="G132" s="12"/>
      <c r="H132" s="12"/>
      <c r="I132" s="164"/>
      <c r="J132" s="173">
        <f>BK132</f>
        <v>0</v>
      </c>
      <c r="K132" s="12"/>
      <c r="L132" s="161"/>
      <c r="M132" s="166"/>
      <c r="N132" s="167"/>
      <c r="O132" s="167"/>
      <c r="P132" s="168">
        <f>SUM(P133:P139)</f>
        <v>0</v>
      </c>
      <c r="Q132" s="167"/>
      <c r="R132" s="168">
        <f>SUM(R133:R139)</f>
        <v>0.090871199999999999</v>
      </c>
      <c r="S132" s="167"/>
      <c r="T132" s="169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2" t="s">
        <v>79</v>
      </c>
      <c r="AT132" s="170" t="s">
        <v>71</v>
      </c>
      <c r="AU132" s="170" t="s">
        <v>79</v>
      </c>
      <c r="AY132" s="162" t="s">
        <v>152</v>
      </c>
      <c r="BK132" s="171">
        <f>SUM(BK133:BK139)</f>
        <v>0</v>
      </c>
    </row>
    <row r="133" s="2" customFormat="1" ht="24.15" customHeight="1">
      <c r="A133" s="39"/>
      <c r="B133" s="174"/>
      <c r="C133" s="175" t="s">
        <v>206</v>
      </c>
      <c r="D133" s="175" t="s">
        <v>154</v>
      </c>
      <c r="E133" s="176" t="s">
        <v>207</v>
      </c>
      <c r="F133" s="177" t="s">
        <v>208</v>
      </c>
      <c r="G133" s="178" t="s">
        <v>157</v>
      </c>
      <c r="H133" s="179">
        <v>33.655999999999999</v>
      </c>
      <c r="I133" s="180"/>
      <c r="J133" s="181">
        <f>ROUND(I133*H133,2)</f>
        <v>0</v>
      </c>
      <c r="K133" s="182"/>
      <c r="L133" s="40"/>
      <c r="M133" s="183" t="s">
        <v>3</v>
      </c>
      <c r="N133" s="184" t="s">
        <v>43</v>
      </c>
      <c r="O133" s="73"/>
      <c r="P133" s="185">
        <f>O133*H133</f>
        <v>0</v>
      </c>
      <c r="Q133" s="185">
        <v>0.0027000000000000001</v>
      </c>
      <c r="R133" s="185">
        <f>Q133*H133</f>
        <v>0.090871199999999999</v>
      </c>
      <c r="S133" s="185">
        <v>0</v>
      </c>
      <c r="T133" s="18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87" t="s">
        <v>158</v>
      </c>
      <c r="AT133" s="187" t="s">
        <v>154</v>
      </c>
      <c r="AU133" s="187" t="s">
        <v>81</v>
      </c>
      <c r="AY133" s="20" t="s">
        <v>152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79</v>
      </c>
      <c r="BK133" s="188">
        <f>ROUND(I133*H133,2)</f>
        <v>0</v>
      </c>
      <c r="BL133" s="20" t="s">
        <v>158</v>
      </c>
      <c r="BM133" s="187" t="s">
        <v>1118</v>
      </c>
    </row>
    <row r="134" s="2" customFormat="1">
      <c r="A134" s="39"/>
      <c r="B134" s="40"/>
      <c r="C134" s="39"/>
      <c r="D134" s="189" t="s">
        <v>160</v>
      </c>
      <c r="E134" s="39"/>
      <c r="F134" s="190" t="s">
        <v>210</v>
      </c>
      <c r="G134" s="39"/>
      <c r="H134" s="39"/>
      <c r="I134" s="191"/>
      <c r="J134" s="39"/>
      <c r="K134" s="39"/>
      <c r="L134" s="40"/>
      <c r="M134" s="192"/>
      <c r="N134" s="193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20" t="s">
        <v>160</v>
      </c>
      <c r="AU134" s="20" t="s">
        <v>81</v>
      </c>
    </row>
    <row r="135" s="14" customFormat="1">
      <c r="A135" s="14"/>
      <c r="B135" s="203"/>
      <c r="C135" s="14"/>
      <c r="D135" s="195" t="s">
        <v>162</v>
      </c>
      <c r="E135" s="204" t="s">
        <v>3</v>
      </c>
      <c r="F135" s="205" t="s">
        <v>211</v>
      </c>
      <c r="G135" s="14"/>
      <c r="H135" s="204" t="s">
        <v>3</v>
      </c>
      <c r="I135" s="206"/>
      <c r="J135" s="14"/>
      <c r="K135" s="14"/>
      <c r="L135" s="203"/>
      <c r="M135" s="207"/>
      <c r="N135" s="208"/>
      <c r="O135" s="208"/>
      <c r="P135" s="208"/>
      <c r="Q135" s="208"/>
      <c r="R135" s="208"/>
      <c r="S135" s="208"/>
      <c r="T135" s="20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4" t="s">
        <v>162</v>
      </c>
      <c r="AU135" s="204" t="s">
        <v>81</v>
      </c>
      <c r="AV135" s="14" t="s">
        <v>79</v>
      </c>
      <c r="AW135" s="14" t="s">
        <v>33</v>
      </c>
      <c r="AX135" s="14" t="s">
        <v>72</v>
      </c>
      <c r="AY135" s="204" t="s">
        <v>152</v>
      </c>
    </row>
    <row r="136" s="13" customFormat="1">
      <c r="A136" s="13"/>
      <c r="B136" s="194"/>
      <c r="C136" s="13"/>
      <c r="D136" s="195" t="s">
        <v>162</v>
      </c>
      <c r="E136" s="196" t="s">
        <v>3</v>
      </c>
      <c r="F136" s="197" t="s">
        <v>1119</v>
      </c>
      <c r="G136" s="13"/>
      <c r="H136" s="198">
        <v>3.226</v>
      </c>
      <c r="I136" s="199"/>
      <c r="J136" s="13"/>
      <c r="K136" s="13"/>
      <c r="L136" s="194"/>
      <c r="M136" s="200"/>
      <c r="N136" s="201"/>
      <c r="O136" s="201"/>
      <c r="P136" s="201"/>
      <c r="Q136" s="201"/>
      <c r="R136" s="201"/>
      <c r="S136" s="201"/>
      <c r="T136" s="20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162</v>
      </c>
      <c r="AU136" s="196" t="s">
        <v>81</v>
      </c>
      <c r="AV136" s="13" t="s">
        <v>81</v>
      </c>
      <c r="AW136" s="13" t="s">
        <v>33</v>
      </c>
      <c r="AX136" s="13" t="s">
        <v>72</v>
      </c>
      <c r="AY136" s="196" t="s">
        <v>152</v>
      </c>
    </row>
    <row r="137" s="13" customFormat="1">
      <c r="A137" s="13"/>
      <c r="B137" s="194"/>
      <c r="C137" s="13"/>
      <c r="D137" s="195" t="s">
        <v>162</v>
      </c>
      <c r="E137" s="196" t="s">
        <v>3</v>
      </c>
      <c r="F137" s="197" t="s">
        <v>1120</v>
      </c>
      <c r="G137" s="13"/>
      <c r="H137" s="198">
        <v>12.615</v>
      </c>
      <c r="I137" s="199"/>
      <c r="J137" s="13"/>
      <c r="K137" s="13"/>
      <c r="L137" s="194"/>
      <c r="M137" s="200"/>
      <c r="N137" s="201"/>
      <c r="O137" s="201"/>
      <c r="P137" s="201"/>
      <c r="Q137" s="201"/>
      <c r="R137" s="201"/>
      <c r="S137" s="201"/>
      <c r="T137" s="20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162</v>
      </c>
      <c r="AU137" s="196" t="s">
        <v>81</v>
      </c>
      <c r="AV137" s="13" t="s">
        <v>81</v>
      </c>
      <c r="AW137" s="13" t="s">
        <v>33</v>
      </c>
      <c r="AX137" s="13" t="s">
        <v>72</v>
      </c>
      <c r="AY137" s="196" t="s">
        <v>152</v>
      </c>
    </row>
    <row r="138" s="13" customFormat="1">
      <c r="A138" s="13"/>
      <c r="B138" s="194"/>
      <c r="C138" s="13"/>
      <c r="D138" s="195" t="s">
        <v>162</v>
      </c>
      <c r="E138" s="196" t="s">
        <v>3</v>
      </c>
      <c r="F138" s="197" t="s">
        <v>1121</v>
      </c>
      <c r="G138" s="13"/>
      <c r="H138" s="198">
        <v>17.815000000000001</v>
      </c>
      <c r="I138" s="199"/>
      <c r="J138" s="13"/>
      <c r="K138" s="13"/>
      <c r="L138" s="194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162</v>
      </c>
      <c r="AU138" s="196" t="s">
        <v>81</v>
      </c>
      <c r="AV138" s="13" t="s">
        <v>81</v>
      </c>
      <c r="AW138" s="13" t="s">
        <v>33</v>
      </c>
      <c r="AX138" s="13" t="s">
        <v>72</v>
      </c>
      <c r="AY138" s="196" t="s">
        <v>152</v>
      </c>
    </row>
    <row r="139" s="15" customFormat="1">
      <c r="A139" s="15"/>
      <c r="B139" s="210"/>
      <c r="C139" s="15"/>
      <c r="D139" s="195" t="s">
        <v>162</v>
      </c>
      <c r="E139" s="211" t="s">
        <v>3</v>
      </c>
      <c r="F139" s="212" t="s">
        <v>242</v>
      </c>
      <c r="G139" s="15"/>
      <c r="H139" s="213">
        <v>33.655999999999999</v>
      </c>
      <c r="I139" s="214"/>
      <c r="J139" s="15"/>
      <c r="K139" s="15"/>
      <c r="L139" s="210"/>
      <c r="M139" s="215"/>
      <c r="N139" s="216"/>
      <c r="O139" s="216"/>
      <c r="P139" s="216"/>
      <c r="Q139" s="216"/>
      <c r="R139" s="216"/>
      <c r="S139" s="216"/>
      <c r="T139" s="21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1" t="s">
        <v>162</v>
      </c>
      <c r="AU139" s="211" t="s">
        <v>81</v>
      </c>
      <c r="AV139" s="15" t="s">
        <v>158</v>
      </c>
      <c r="AW139" s="15" t="s">
        <v>33</v>
      </c>
      <c r="AX139" s="15" t="s">
        <v>79</v>
      </c>
      <c r="AY139" s="211" t="s">
        <v>152</v>
      </c>
    </row>
    <row r="140" s="12" customFormat="1" ht="22.8" customHeight="1">
      <c r="A140" s="12"/>
      <c r="B140" s="161"/>
      <c r="C140" s="12"/>
      <c r="D140" s="162" t="s">
        <v>71</v>
      </c>
      <c r="E140" s="172" t="s">
        <v>200</v>
      </c>
      <c r="F140" s="172" t="s">
        <v>243</v>
      </c>
      <c r="G140" s="12"/>
      <c r="H140" s="12"/>
      <c r="I140" s="164"/>
      <c r="J140" s="173">
        <f>BK140</f>
        <v>0</v>
      </c>
      <c r="K140" s="12"/>
      <c r="L140" s="161"/>
      <c r="M140" s="166"/>
      <c r="N140" s="167"/>
      <c r="O140" s="167"/>
      <c r="P140" s="168">
        <f>SUM(P141:P199)</f>
        <v>0</v>
      </c>
      <c r="Q140" s="167"/>
      <c r="R140" s="168">
        <f>SUM(R141:R199)</f>
        <v>2.2711999999999999</v>
      </c>
      <c r="S140" s="167"/>
      <c r="T140" s="169">
        <f>SUM(T141:T199)</f>
        <v>0.47118399999999999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2" t="s">
        <v>79</v>
      </c>
      <c r="AT140" s="170" t="s">
        <v>71</v>
      </c>
      <c r="AU140" s="170" t="s">
        <v>79</v>
      </c>
      <c r="AY140" s="162" t="s">
        <v>152</v>
      </c>
      <c r="BK140" s="171">
        <f>SUM(BK141:BK199)</f>
        <v>0</v>
      </c>
    </row>
    <row r="141" s="2" customFormat="1" ht="55.5" customHeight="1">
      <c r="A141" s="39"/>
      <c r="B141" s="174"/>
      <c r="C141" s="175" t="s">
        <v>244</v>
      </c>
      <c r="D141" s="175" t="s">
        <v>154</v>
      </c>
      <c r="E141" s="176" t="s">
        <v>245</v>
      </c>
      <c r="F141" s="177" t="s">
        <v>246</v>
      </c>
      <c r="G141" s="178" t="s">
        <v>247</v>
      </c>
      <c r="H141" s="179">
        <v>24</v>
      </c>
      <c r="I141" s="180"/>
      <c r="J141" s="181">
        <f>ROUND(I141*H141,2)</f>
        <v>0</v>
      </c>
      <c r="K141" s="182"/>
      <c r="L141" s="40"/>
      <c r="M141" s="183" t="s">
        <v>3</v>
      </c>
      <c r="N141" s="184" t="s">
        <v>43</v>
      </c>
      <c r="O141" s="73"/>
      <c r="P141" s="185">
        <f>O141*H141</f>
        <v>0</v>
      </c>
      <c r="Q141" s="185">
        <v>0.00018000000000000001</v>
      </c>
      <c r="R141" s="185">
        <f>Q141*H141</f>
        <v>0.0043200000000000001</v>
      </c>
      <c r="S141" s="185">
        <v>0</v>
      </c>
      <c r="T141" s="18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7" t="s">
        <v>158</v>
      </c>
      <c r="AT141" s="187" t="s">
        <v>154</v>
      </c>
      <c r="AU141" s="187" t="s">
        <v>81</v>
      </c>
      <c r="AY141" s="20" t="s">
        <v>152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79</v>
      </c>
      <c r="BK141" s="188">
        <f>ROUND(I141*H141,2)</f>
        <v>0</v>
      </c>
      <c r="BL141" s="20" t="s">
        <v>158</v>
      </c>
      <c r="BM141" s="187" t="s">
        <v>1122</v>
      </c>
    </row>
    <row r="142" s="2" customFormat="1">
      <c r="A142" s="39"/>
      <c r="B142" s="40"/>
      <c r="C142" s="39"/>
      <c r="D142" s="189" t="s">
        <v>160</v>
      </c>
      <c r="E142" s="39"/>
      <c r="F142" s="190" t="s">
        <v>249</v>
      </c>
      <c r="G142" s="39"/>
      <c r="H142" s="39"/>
      <c r="I142" s="191"/>
      <c r="J142" s="39"/>
      <c r="K142" s="39"/>
      <c r="L142" s="40"/>
      <c r="M142" s="192"/>
      <c r="N142" s="19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160</v>
      </c>
      <c r="AU142" s="20" t="s">
        <v>81</v>
      </c>
    </row>
    <row r="143" s="13" customFormat="1">
      <c r="A143" s="13"/>
      <c r="B143" s="194"/>
      <c r="C143" s="13"/>
      <c r="D143" s="195" t="s">
        <v>162</v>
      </c>
      <c r="E143" s="196" t="s">
        <v>3</v>
      </c>
      <c r="F143" s="197" t="s">
        <v>1123</v>
      </c>
      <c r="G143" s="13"/>
      <c r="H143" s="198">
        <v>24</v>
      </c>
      <c r="I143" s="199"/>
      <c r="J143" s="13"/>
      <c r="K143" s="13"/>
      <c r="L143" s="194"/>
      <c r="M143" s="200"/>
      <c r="N143" s="201"/>
      <c r="O143" s="201"/>
      <c r="P143" s="201"/>
      <c r="Q143" s="201"/>
      <c r="R143" s="201"/>
      <c r="S143" s="201"/>
      <c r="T143" s="20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162</v>
      </c>
      <c r="AU143" s="196" t="s">
        <v>81</v>
      </c>
      <c r="AV143" s="13" t="s">
        <v>81</v>
      </c>
      <c r="AW143" s="13" t="s">
        <v>33</v>
      </c>
      <c r="AX143" s="13" t="s">
        <v>79</v>
      </c>
      <c r="AY143" s="196" t="s">
        <v>152</v>
      </c>
    </row>
    <row r="144" s="2" customFormat="1" ht="24.15" customHeight="1">
      <c r="A144" s="39"/>
      <c r="B144" s="174"/>
      <c r="C144" s="175" t="s">
        <v>250</v>
      </c>
      <c r="D144" s="175" t="s">
        <v>154</v>
      </c>
      <c r="E144" s="176" t="s">
        <v>251</v>
      </c>
      <c r="F144" s="177" t="s">
        <v>252</v>
      </c>
      <c r="G144" s="178" t="s">
        <v>247</v>
      </c>
      <c r="H144" s="179">
        <v>24</v>
      </c>
      <c r="I144" s="180"/>
      <c r="J144" s="181">
        <f>ROUND(I144*H144,2)</f>
        <v>0</v>
      </c>
      <c r="K144" s="182"/>
      <c r="L144" s="40"/>
      <c r="M144" s="183" t="s">
        <v>3</v>
      </c>
      <c r="N144" s="184" t="s">
        <v>43</v>
      </c>
      <c r="O144" s="73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87" t="s">
        <v>158</v>
      </c>
      <c r="AT144" s="187" t="s">
        <v>154</v>
      </c>
      <c r="AU144" s="187" t="s">
        <v>81</v>
      </c>
      <c r="AY144" s="20" t="s">
        <v>152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79</v>
      </c>
      <c r="BK144" s="188">
        <f>ROUND(I144*H144,2)</f>
        <v>0</v>
      </c>
      <c r="BL144" s="20" t="s">
        <v>158</v>
      </c>
      <c r="BM144" s="187" t="s">
        <v>1124</v>
      </c>
    </row>
    <row r="145" s="2" customFormat="1">
      <c r="A145" s="39"/>
      <c r="B145" s="40"/>
      <c r="C145" s="39"/>
      <c r="D145" s="189" t="s">
        <v>160</v>
      </c>
      <c r="E145" s="39"/>
      <c r="F145" s="190" t="s">
        <v>254</v>
      </c>
      <c r="G145" s="39"/>
      <c r="H145" s="39"/>
      <c r="I145" s="191"/>
      <c r="J145" s="39"/>
      <c r="K145" s="39"/>
      <c r="L145" s="40"/>
      <c r="M145" s="192"/>
      <c r="N145" s="19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160</v>
      </c>
      <c r="AU145" s="20" t="s">
        <v>81</v>
      </c>
    </row>
    <row r="146" s="2" customFormat="1" ht="55.5" customHeight="1">
      <c r="A146" s="39"/>
      <c r="B146" s="174"/>
      <c r="C146" s="175" t="s">
        <v>256</v>
      </c>
      <c r="D146" s="175" t="s">
        <v>154</v>
      </c>
      <c r="E146" s="176" t="s">
        <v>257</v>
      </c>
      <c r="F146" s="177" t="s">
        <v>258</v>
      </c>
      <c r="G146" s="178" t="s">
        <v>157</v>
      </c>
      <c r="H146" s="179">
        <v>2551</v>
      </c>
      <c r="I146" s="180"/>
      <c r="J146" s="181">
        <f>ROUND(I146*H146,2)</f>
        <v>0</v>
      </c>
      <c r="K146" s="182"/>
      <c r="L146" s="40"/>
      <c r="M146" s="183" t="s">
        <v>3</v>
      </c>
      <c r="N146" s="184" t="s">
        <v>43</v>
      </c>
      <c r="O146" s="73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7" t="s">
        <v>158</v>
      </c>
      <c r="AT146" s="187" t="s">
        <v>154</v>
      </c>
      <c r="AU146" s="187" t="s">
        <v>81</v>
      </c>
      <c r="AY146" s="20" t="s">
        <v>152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20" t="s">
        <v>79</v>
      </c>
      <c r="BK146" s="188">
        <f>ROUND(I146*H146,2)</f>
        <v>0</v>
      </c>
      <c r="BL146" s="20" t="s">
        <v>158</v>
      </c>
      <c r="BM146" s="187" t="s">
        <v>1125</v>
      </c>
    </row>
    <row r="147" s="2" customFormat="1">
      <c r="A147" s="39"/>
      <c r="B147" s="40"/>
      <c r="C147" s="39"/>
      <c r="D147" s="189" t="s">
        <v>160</v>
      </c>
      <c r="E147" s="39"/>
      <c r="F147" s="190" t="s">
        <v>260</v>
      </c>
      <c r="G147" s="39"/>
      <c r="H147" s="39"/>
      <c r="I147" s="191"/>
      <c r="J147" s="39"/>
      <c r="K147" s="39"/>
      <c r="L147" s="40"/>
      <c r="M147" s="192"/>
      <c r="N147" s="19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81</v>
      </c>
    </row>
    <row r="148" s="13" customFormat="1">
      <c r="A148" s="13"/>
      <c r="B148" s="194"/>
      <c r="C148" s="13"/>
      <c r="D148" s="195" t="s">
        <v>162</v>
      </c>
      <c r="E148" s="196" t="s">
        <v>3</v>
      </c>
      <c r="F148" s="197" t="s">
        <v>1126</v>
      </c>
      <c r="G148" s="13"/>
      <c r="H148" s="198">
        <v>578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162</v>
      </c>
      <c r="AU148" s="196" t="s">
        <v>81</v>
      </c>
      <c r="AV148" s="13" t="s">
        <v>81</v>
      </c>
      <c r="AW148" s="13" t="s">
        <v>33</v>
      </c>
      <c r="AX148" s="13" t="s">
        <v>72</v>
      </c>
      <c r="AY148" s="196" t="s">
        <v>152</v>
      </c>
    </row>
    <row r="149" s="13" customFormat="1">
      <c r="A149" s="13"/>
      <c r="B149" s="194"/>
      <c r="C149" s="13"/>
      <c r="D149" s="195" t="s">
        <v>162</v>
      </c>
      <c r="E149" s="196" t="s">
        <v>3</v>
      </c>
      <c r="F149" s="197" t="s">
        <v>1127</v>
      </c>
      <c r="G149" s="13"/>
      <c r="H149" s="198">
        <v>400</v>
      </c>
      <c r="I149" s="199"/>
      <c r="J149" s="13"/>
      <c r="K149" s="13"/>
      <c r="L149" s="194"/>
      <c r="M149" s="200"/>
      <c r="N149" s="201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162</v>
      </c>
      <c r="AU149" s="196" t="s">
        <v>81</v>
      </c>
      <c r="AV149" s="13" t="s">
        <v>81</v>
      </c>
      <c r="AW149" s="13" t="s">
        <v>33</v>
      </c>
      <c r="AX149" s="13" t="s">
        <v>72</v>
      </c>
      <c r="AY149" s="196" t="s">
        <v>152</v>
      </c>
    </row>
    <row r="150" s="13" customFormat="1">
      <c r="A150" s="13"/>
      <c r="B150" s="194"/>
      <c r="C150" s="13"/>
      <c r="D150" s="195" t="s">
        <v>162</v>
      </c>
      <c r="E150" s="196" t="s">
        <v>3</v>
      </c>
      <c r="F150" s="197" t="s">
        <v>1128</v>
      </c>
      <c r="G150" s="13"/>
      <c r="H150" s="198">
        <v>204</v>
      </c>
      <c r="I150" s="199"/>
      <c r="J150" s="13"/>
      <c r="K150" s="13"/>
      <c r="L150" s="194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162</v>
      </c>
      <c r="AU150" s="196" t="s">
        <v>81</v>
      </c>
      <c r="AV150" s="13" t="s">
        <v>81</v>
      </c>
      <c r="AW150" s="13" t="s">
        <v>33</v>
      </c>
      <c r="AX150" s="13" t="s">
        <v>72</v>
      </c>
      <c r="AY150" s="196" t="s">
        <v>152</v>
      </c>
    </row>
    <row r="151" s="13" customFormat="1">
      <c r="A151" s="13"/>
      <c r="B151" s="194"/>
      <c r="C151" s="13"/>
      <c r="D151" s="195" t="s">
        <v>162</v>
      </c>
      <c r="E151" s="196" t="s">
        <v>3</v>
      </c>
      <c r="F151" s="197" t="s">
        <v>1129</v>
      </c>
      <c r="G151" s="13"/>
      <c r="H151" s="198">
        <v>392</v>
      </c>
      <c r="I151" s="199"/>
      <c r="J151" s="13"/>
      <c r="K151" s="13"/>
      <c r="L151" s="194"/>
      <c r="M151" s="200"/>
      <c r="N151" s="201"/>
      <c r="O151" s="201"/>
      <c r="P151" s="201"/>
      <c r="Q151" s="201"/>
      <c r="R151" s="201"/>
      <c r="S151" s="201"/>
      <c r="T151" s="20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162</v>
      </c>
      <c r="AU151" s="196" t="s">
        <v>81</v>
      </c>
      <c r="AV151" s="13" t="s">
        <v>81</v>
      </c>
      <c r="AW151" s="13" t="s">
        <v>33</v>
      </c>
      <c r="AX151" s="13" t="s">
        <v>72</v>
      </c>
      <c r="AY151" s="196" t="s">
        <v>152</v>
      </c>
    </row>
    <row r="152" s="13" customFormat="1">
      <c r="A152" s="13"/>
      <c r="B152" s="194"/>
      <c r="C152" s="13"/>
      <c r="D152" s="195" t="s">
        <v>162</v>
      </c>
      <c r="E152" s="196" t="s">
        <v>3</v>
      </c>
      <c r="F152" s="197" t="s">
        <v>1130</v>
      </c>
      <c r="G152" s="13"/>
      <c r="H152" s="198">
        <v>557</v>
      </c>
      <c r="I152" s="199"/>
      <c r="J152" s="13"/>
      <c r="K152" s="13"/>
      <c r="L152" s="194"/>
      <c r="M152" s="200"/>
      <c r="N152" s="201"/>
      <c r="O152" s="201"/>
      <c r="P152" s="201"/>
      <c r="Q152" s="201"/>
      <c r="R152" s="201"/>
      <c r="S152" s="201"/>
      <c r="T152" s="20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6" t="s">
        <v>162</v>
      </c>
      <c r="AU152" s="196" t="s">
        <v>81</v>
      </c>
      <c r="AV152" s="13" t="s">
        <v>81</v>
      </c>
      <c r="AW152" s="13" t="s">
        <v>33</v>
      </c>
      <c r="AX152" s="13" t="s">
        <v>72</v>
      </c>
      <c r="AY152" s="196" t="s">
        <v>152</v>
      </c>
    </row>
    <row r="153" s="13" customFormat="1">
      <c r="A153" s="13"/>
      <c r="B153" s="194"/>
      <c r="C153" s="13"/>
      <c r="D153" s="195" t="s">
        <v>162</v>
      </c>
      <c r="E153" s="196" t="s">
        <v>3</v>
      </c>
      <c r="F153" s="197" t="s">
        <v>1131</v>
      </c>
      <c r="G153" s="13"/>
      <c r="H153" s="198">
        <v>420</v>
      </c>
      <c r="I153" s="199"/>
      <c r="J153" s="13"/>
      <c r="K153" s="13"/>
      <c r="L153" s="194"/>
      <c r="M153" s="200"/>
      <c r="N153" s="201"/>
      <c r="O153" s="201"/>
      <c r="P153" s="201"/>
      <c r="Q153" s="201"/>
      <c r="R153" s="201"/>
      <c r="S153" s="201"/>
      <c r="T153" s="20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162</v>
      </c>
      <c r="AU153" s="196" t="s">
        <v>81</v>
      </c>
      <c r="AV153" s="13" t="s">
        <v>81</v>
      </c>
      <c r="AW153" s="13" t="s">
        <v>33</v>
      </c>
      <c r="AX153" s="13" t="s">
        <v>72</v>
      </c>
      <c r="AY153" s="196" t="s">
        <v>152</v>
      </c>
    </row>
    <row r="154" s="15" customFormat="1">
      <c r="A154" s="15"/>
      <c r="B154" s="210"/>
      <c r="C154" s="15"/>
      <c r="D154" s="195" t="s">
        <v>162</v>
      </c>
      <c r="E154" s="211" t="s">
        <v>3</v>
      </c>
      <c r="F154" s="212" t="s">
        <v>242</v>
      </c>
      <c r="G154" s="15"/>
      <c r="H154" s="213">
        <v>2551</v>
      </c>
      <c r="I154" s="214"/>
      <c r="J154" s="15"/>
      <c r="K154" s="15"/>
      <c r="L154" s="210"/>
      <c r="M154" s="215"/>
      <c r="N154" s="216"/>
      <c r="O154" s="216"/>
      <c r="P154" s="216"/>
      <c r="Q154" s="216"/>
      <c r="R154" s="216"/>
      <c r="S154" s="216"/>
      <c r="T154" s="21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1" t="s">
        <v>162</v>
      </c>
      <c r="AU154" s="211" t="s">
        <v>81</v>
      </c>
      <c r="AV154" s="15" t="s">
        <v>158</v>
      </c>
      <c r="AW154" s="15" t="s">
        <v>33</v>
      </c>
      <c r="AX154" s="15" t="s">
        <v>79</v>
      </c>
      <c r="AY154" s="211" t="s">
        <v>152</v>
      </c>
    </row>
    <row r="155" s="2" customFormat="1" ht="37.8" customHeight="1">
      <c r="A155" s="39"/>
      <c r="B155" s="174"/>
      <c r="C155" s="175" t="s">
        <v>267</v>
      </c>
      <c r="D155" s="175" t="s">
        <v>154</v>
      </c>
      <c r="E155" s="176" t="s">
        <v>268</v>
      </c>
      <c r="F155" s="177" t="s">
        <v>269</v>
      </c>
      <c r="G155" s="178" t="s">
        <v>157</v>
      </c>
      <c r="H155" s="179">
        <v>229590</v>
      </c>
      <c r="I155" s="180"/>
      <c r="J155" s="181">
        <f>ROUND(I155*H155,2)</f>
        <v>0</v>
      </c>
      <c r="K155" s="182"/>
      <c r="L155" s="40"/>
      <c r="M155" s="183" t="s">
        <v>3</v>
      </c>
      <c r="N155" s="184" t="s">
        <v>43</v>
      </c>
      <c r="O155" s="73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87" t="s">
        <v>158</v>
      </c>
      <c r="AT155" s="187" t="s">
        <v>154</v>
      </c>
      <c r="AU155" s="187" t="s">
        <v>81</v>
      </c>
      <c r="AY155" s="20" t="s">
        <v>152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0" t="s">
        <v>79</v>
      </c>
      <c r="BK155" s="188">
        <f>ROUND(I155*H155,2)</f>
        <v>0</v>
      </c>
      <c r="BL155" s="20" t="s">
        <v>158</v>
      </c>
      <c r="BM155" s="187" t="s">
        <v>1132</v>
      </c>
    </row>
    <row r="156" s="2" customFormat="1">
      <c r="A156" s="39"/>
      <c r="B156" s="40"/>
      <c r="C156" s="39"/>
      <c r="D156" s="189" t="s">
        <v>160</v>
      </c>
      <c r="E156" s="39"/>
      <c r="F156" s="190" t="s">
        <v>271</v>
      </c>
      <c r="G156" s="39"/>
      <c r="H156" s="39"/>
      <c r="I156" s="191"/>
      <c r="J156" s="39"/>
      <c r="K156" s="39"/>
      <c r="L156" s="40"/>
      <c r="M156" s="192"/>
      <c r="N156" s="19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160</v>
      </c>
      <c r="AU156" s="20" t="s">
        <v>81</v>
      </c>
    </row>
    <row r="157" s="2" customFormat="1">
      <c r="A157" s="39"/>
      <c r="B157" s="40"/>
      <c r="C157" s="39"/>
      <c r="D157" s="195" t="s">
        <v>272</v>
      </c>
      <c r="E157" s="39"/>
      <c r="F157" s="218" t="s">
        <v>273</v>
      </c>
      <c r="G157" s="39"/>
      <c r="H157" s="39"/>
      <c r="I157" s="191"/>
      <c r="J157" s="39"/>
      <c r="K157" s="39"/>
      <c r="L157" s="40"/>
      <c r="M157" s="192"/>
      <c r="N157" s="19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272</v>
      </c>
      <c r="AU157" s="20" t="s">
        <v>81</v>
      </c>
    </row>
    <row r="158" s="13" customFormat="1">
      <c r="A158" s="13"/>
      <c r="B158" s="194"/>
      <c r="C158" s="13"/>
      <c r="D158" s="195" t="s">
        <v>162</v>
      </c>
      <c r="E158" s="13"/>
      <c r="F158" s="197" t="s">
        <v>1133</v>
      </c>
      <c r="G158" s="13"/>
      <c r="H158" s="198">
        <v>229590</v>
      </c>
      <c r="I158" s="199"/>
      <c r="J158" s="13"/>
      <c r="K158" s="13"/>
      <c r="L158" s="194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162</v>
      </c>
      <c r="AU158" s="196" t="s">
        <v>81</v>
      </c>
      <c r="AV158" s="13" t="s">
        <v>81</v>
      </c>
      <c r="AW158" s="13" t="s">
        <v>4</v>
      </c>
      <c r="AX158" s="13" t="s">
        <v>79</v>
      </c>
      <c r="AY158" s="196" t="s">
        <v>152</v>
      </c>
    </row>
    <row r="159" s="2" customFormat="1" ht="55.5" customHeight="1">
      <c r="A159" s="39"/>
      <c r="B159" s="174"/>
      <c r="C159" s="175" t="s">
        <v>9</v>
      </c>
      <c r="D159" s="175" t="s">
        <v>154</v>
      </c>
      <c r="E159" s="176" t="s">
        <v>275</v>
      </c>
      <c r="F159" s="177" t="s">
        <v>276</v>
      </c>
      <c r="G159" s="178" t="s">
        <v>157</v>
      </c>
      <c r="H159" s="179">
        <v>2551</v>
      </c>
      <c r="I159" s="180"/>
      <c r="J159" s="181">
        <f>ROUND(I159*H159,2)</f>
        <v>0</v>
      </c>
      <c r="K159" s="182"/>
      <c r="L159" s="40"/>
      <c r="M159" s="183" t="s">
        <v>3</v>
      </c>
      <c r="N159" s="184" t="s">
        <v>43</v>
      </c>
      <c r="O159" s="73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87" t="s">
        <v>158</v>
      </c>
      <c r="AT159" s="187" t="s">
        <v>154</v>
      </c>
      <c r="AU159" s="187" t="s">
        <v>81</v>
      </c>
      <c r="AY159" s="20" t="s">
        <v>152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79</v>
      </c>
      <c r="BK159" s="188">
        <f>ROUND(I159*H159,2)</f>
        <v>0</v>
      </c>
      <c r="BL159" s="20" t="s">
        <v>158</v>
      </c>
      <c r="BM159" s="187" t="s">
        <v>1134</v>
      </c>
    </row>
    <row r="160" s="2" customFormat="1">
      <c r="A160" s="39"/>
      <c r="B160" s="40"/>
      <c r="C160" s="39"/>
      <c r="D160" s="189" t="s">
        <v>160</v>
      </c>
      <c r="E160" s="39"/>
      <c r="F160" s="190" t="s">
        <v>278</v>
      </c>
      <c r="G160" s="39"/>
      <c r="H160" s="39"/>
      <c r="I160" s="191"/>
      <c r="J160" s="39"/>
      <c r="K160" s="39"/>
      <c r="L160" s="40"/>
      <c r="M160" s="192"/>
      <c r="N160" s="19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160</v>
      </c>
      <c r="AU160" s="20" t="s">
        <v>81</v>
      </c>
    </row>
    <row r="161" s="2" customFormat="1" ht="24.15" customHeight="1">
      <c r="A161" s="39"/>
      <c r="B161" s="174"/>
      <c r="C161" s="175" t="s">
        <v>279</v>
      </c>
      <c r="D161" s="175" t="s">
        <v>154</v>
      </c>
      <c r="E161" s="176" t="s">
        <v>280</v>
      </c>
      <c r="F161" s="177" t="s">
        <v>281</v>
      </c>
      <c r="G161" s="178" t="s">
        <v>157</v>
      </c>
      <c r="H161" s="179">
        <v>2551</v>
      </c>
      <c r="I161" s="180"/>
      <c r="J161" s="181">
        <f>ROUND(I161*H161,2)</f>
        <v>0</v>
      </c>
      <c r="K161" s="182"/>
      <c r="L161" s="40"/>
      <c r="M161" s="183" t="s">
        <v>3</v>
      </c>
      <c r="N161" s="184" t="s">
        <v>43</v>
      </c>
      <c r="O161" s="73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87" t="s">
        <v>158</v>
      </c>
      <c r="AT161" s="187" t="s">
        <v>154</v>
      </c>
      <c r="AU161" s="187" t="s">
        <v>81</v>
      </c>
      <c r="AY161" s="20" t="s">
        <v>152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0" t="s">
        <v>79</v>
      </c>
      <c r="BK161" s="188">
        <f>ROUND(I161*H161,2)</f>
        <v>0</v>
      </c>
      <c r="BL161" s="20" t="s">
        <v>158</v>
      </c>
      <c r="BM161" s="187" t="s">
        <v>1135</v>
      </c>
    </row>
    <row r="162" s="2" customFormat="1">
      <c r="A162" s="39"/>
      <c r="B162" s="40"/>
      <c r="C162" s="39"/>
      <c r="D162" s="189" t="s">
        <v>160</v>
      </c>
      <c r="E162" s="39"/>
      <c r="F162" s="190" t="s">
        <v>283</v>
      </c>
      <c r="G162" s="39"/>
      <c r="H162" s="39"/>
      <c r="I162" s="191"/>
      <c r="J162" s="39"/>
      <c r="K162" s="39"/>
      <c r="L162" s="40"/>
      <c r="M162" s="192"/>
      <c r="N162" s="19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160</v>
      </c>
      <c r="AU162" s="20" t="s">
        <v>81</v>
      </c>
    </row>
    <row r="163" s="13" customFormat="1">
      <c r="A163" s="13"/>
      <c r="B163" s="194"/>
      <c r="C163" s="13"/>
      <c r="D163" s="195" t="s">
        <v>162</v>
      </c>
      <c r="E163" s="196" t="s">
        <v>3</v>
      </c>
      <c r="F163" s="197" t="s">
        <v>1126</v>
      </c>
      <c r="G163" s="13"/>
      <c r="H163" s="198">
        <v>578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162</v>
      </c>
      <c r="AU163" s="196" t="s">
        <v>81</v>
      </c>
      <c r="AV163" s="13" t="s">
        <v>81</v>
      </c>
      <c r="AW163" s="13" t="s">
        <v>33</v>
      </c>
      <c r="AX163" s="13" t="s">
        <v>72</v>
      </c>
      <c r="AY163" s="196" t="s">
        <v>152</v>
      </c>
    </row>
    <row r="164" s="13" customFormat="1">
      <c r="A164" s="13"/>
      <c r="B164" s="194"/>
      <c r="C164" s="13"/>
      <c r="D164" s="195" t="s">
        <v>162</v>
      </c>
      <c r="E164" s="196" t="s">
        <v>3</v>
      </c>
      <c r="F164" s="197" t="s">
        <v>1127</v>
      </c>
      <c r="G164" s="13"/>
      <c r="H164" s="198">
        <v>400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162</v>
      </c>
      <c r="AU164" s="196" t="s">
        <v>81</v>
      </c>
      <c r="AV164" s="13" t="s">
        <v>81</v>
      </c>
      <c r="AW164" s="13" t="s">
        <v>33</v>
      </c>
      <c r="AX164" s="13" t="s">
        <v>72</v>
      </c>
      <c r="AY164" s="196" t="s">
        <v>152</v>
      </c>
    </row>
    <row r="165" s="13" customFormat="1">
      <c r="A165" s="13"/>
      <c r="B165" s="194"/>
      <c r="C165" s="13"/>
      <c r="D165" s="195" t="s">
        <v>162</v>
      </c>
      <c r="E165" s="196" t="s">
        <v>3</v>
      </c>
      <c r="F165" s="197" t="s">
        <v>1128</v>
      </c>
      <c r="G165" s="13"/>
      <c r="H165" s="198">
        <v>204</v>
      </c>
      <c r="I165" s="199"/>
      <c r="J165" s="13"/>
      <c r="K165" s="13"/>
      <c r="L165" s="194"/>
      <c r="M165" s="200"/>
      <c r="N165" s="201"/>
      <c r="O165" s="201"/>
      <c r="P165" s="201"/>
      <c r="Q165" s="201"/>
      <c r="R165" s="201"/>
      <c r="S165" s="201"/>
      <c r="T165" s="20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162</v>
      </c>
      <c r="AU165" s="196" t="s">
        <v>81</v>
      </c>
      <c r="AV165" s="13" t="s">
        <v>81</v>
      </c>
      <c r="AW165" s="13" t="s">
        <v>33</v>
      </c>
      <c r="AX165" s="13" t="s">
        <v>72</v>
      </c>
      <c r="AY165" s="196" t="s">
        <v>152</v>
      </c>
    </row>
    <row r="166" s="13" customFormat="1">
      <c r="A166" s="13"/>
      <c r="B166" s="194"/>
      <c r="C166" s="13"/>
      <c r="D166" s="195" t="s">
        <v>162</v>
      </c>
      <c r="E166" s="196" t="s">
        <v>3</v>
      </c>
      <c r="F166" s="197" t="s">
        <v>1129</v>
      </c>
      <c r="G166" s="13"/>
      <c r="H166" s="198">
        <v>392</v>
      </c>
      <c r="I166" s="199"/>
      <c r="J166" s="13"/>
      <c r="K166" s="13"/>
      <c r="L166" s="194"/>
      <c r="M166" s="200"/>
      <c r="N166" s="201"/>
      <c r="O166" s="201"/>
      <c r="P166" s="201"/>
      <c r="Q166" s="201"/>
      <c r="R166" s="201"/>
      <c r="S166" s="201"/>
      <c r="T166" s="20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162</v>
      </c>
      <c r="AU166" s="196" t="s">
        <v>81</v>
      </c>
      <c r="AV166" s="13" t="s">
        <v>81</v>
      </c>
      <c r="AW166" s="13" t="s">
        <v>33</v>
      </c>
      <c r="AX166" s="13" t="s">
        <v>72</v>
      </c>
      <c r="AY166" s="196" t="s">
        <v>152</v>
      </c>
    </row>
    <row r="167" s="13" customFormat="1">
      <c r="A167" s="13"/>
      <c r="B167" s="194"/>
      <c r="C167" s="13"/>
      <c r="D167" s="195" t="s">
        <v>162</v>
      </c>
      <c r="E167" s="196" t="s">
        <v>3</v>
      </c>
      <c r="F167" s="197" t="s">
        <v>1130</v>
      </c>
      <c r="G167" s="13"/>
      <c r="H167" s="198">
        <v>557</v>
      </c>
      <c r="I167" s="199"/>
      <c r="J167" s="13"/>
      <c r="K167" s="13"/>
      <c r="L167" s="194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162</v>
      </c>
      <c r="AU167" s="196" t="s">
        <v>81</v>
      </c>
      <c r="AV167" s="13" t="s">
        <v>81</v>
      </c>
      <c r="AW167" s="13" t="s">
        <v>33</v>
      </c>
      <c r="AX167" s="13" t="s">
        <v>72</v>
      </c>
      <c r="AY167" s="196" t="s">
        <v>152</v>
      </c>
    </row>
    <row r="168" s="13" customFormat="1">
      <c r="A168" s="13"/>
      <c r="B168" s="194"/>
      <c r="C168" s="13"/>
      <c r="D168" s="195" t="s">
        <v>162</v>
      </c>
      <c r="E168" s="196" t="s">
        <v>3</v>
      </c>
      <c r="F168" s="197" t="s">
        <v>1131</v>
      </c>
      <c r="G168" s="13"/>
      <c r="H168" s="198">
        <v>420</v>
      </c>
      <c r="I168" s="199"/>
      <c r="J168" s="13"/>
      <c r="K168" s="13"/>
      <c r="L168" s="194"/>
      <c r="M168" s="200"/>
      <c r="N168" s="201"/>
      <c r="O168" s="201"/>
      <c r="P168" s="201"/>
      <c r="Q168" s="201"/>
      <c r="R168" s="201"/>
      <c r="S168" s="201"/>
      <c r="T168" s="20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162</v>
      </c>
      <c r="AU168" s="196" t="s">
        <v>81</v>
      </c>
      <c r="AV168" s="13" t="s">
        <v>81</v>
      </c>
      <c r="AW168" s="13" t="s">
        <v>33</v>
      </c>
      <c r="AX168" s="13" t="s">
        <v>72</v>
      </c>
      <c r="AY168" s="196" t="s">
        <v>152</v>
      </c>
    </row>
    <row r="169" s="15" customFormat="1">
      <c r="A169" s="15"/>
      <c r="B169" s="210"/>
      <c r="C169" s="15"/>
      <c r="D169" s="195" t="s">
        <v>162</v>
      </c>
      <c r="E169" s="211" t="s">
        <v>3</v>
      </c>
      <c r="F169" s="212" t="s">
        <v>242</v>
      </c>
      <c r="G169" s="15"/>
      <c r="H169" s="213">
        <v>2551</v>
      </c>
      <c r="I169" s="214"/>
      <c r="J169" s="15"/>
      <c r="K169" s="15"/>
      <c r="L169" s="210"/>
      <c r="M169" s="215"/>
      <c r="N169" s="216"/>
      <c r="O169" s="216"/>
      <c r="P169" s="216"/>
      <c r="Q169" s="216"/>
      <c r="R169" s="216"/>
      <c r="S169" s="216"/>
      <c r="T169" s="21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1" t="s">
        <v>162</v>
      </c>
      <c r="AU169" s="211" t="s">
        <v>81</v>
      </c>
      <c r="AV169" s="15" t="s">
        <v>158</v>
      </c>
      <c r="AW169" s="15" t="s">
        <v>33</v>
      </c>
      <c r="AX169" s="15" t="s">
        <v>79</v>
      </c>
      <c r="AY169" s="211" t="s">
        <v>152</v>
      </c>
    </row>
    <row r="170" s="2" customFormat="1" ht="24.15" customHeight="1">
      <c r="A170" s="39"/>
      <c r="B170" s="174"/>
      <c r="C170" s="175" t="s">
        <v>284</v>
      </c>
      <c r="D170" s="175" t="s">
        <v>154</v>
      </c>
      <c r="E170" s="176" t="s">
        <v>285</v>
      </c>
      <c r="F170" s="177" t="s">
        <v>286</v>
      </c>
      <c r="G170" s="178" t="s">
        <v>157</v>
      </c>
      <c r="H170" s="179">
        <v>229590</v>
      </c>
      <c r="I170" s="180"/>
      <c r="J170" s="181">
        <f>ROUND(I170*H170,2)</f>
        <v>0</v>
      </c>
      <c r="K170" s="182"/>
      <c r="L170" s="40"/>
      <c r="M170" s="183" t="s">
        <v>3</v>
      </c>
      <c r="N170" s="184" t="s">
        <v>43</v>
      </c>
      <c r="O170" s="73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7" t="s">
        <v>158</v>
      </c>
      <c r="AT170" s="187" t="s">
        <v>154</v>
      </c>
      <c r="AU170" s="187" t="s">
        <v>81</v>
      </c>
      <c r="AY170" s="20" t="s">
        <v>152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20" t="s">
        <v>79</v>
      </c>
      <c r="BK170" s="188">
        <f>ROUND(I170*H170,2)</f>
        <v>0</v>
      </c>
      <c r="BL170" s="20" t="s">
        <v>158</v>
      </c>
      <c r="BM170" s="187" t="s">
        <v>1136</v>
      </c>
    </row>
    <row r="171" s="2" customFormat="1">
      <c r="A171" s="39"/>
      <c r="B171" s="40"/>
      <c r="C171" s="39"/>
      <c r="D171" s="189" t="s">
        <v>160</v>
      </c>
      <c r="E171" s="39"/>
      <c r="F171" s="190" t="s">
        <v>288</v>
      </c>
      <c r="G171" s="39"/>
      <c r="H171" s="39"/>
      <c r="I171" s="191"/>
      <c r="J171" s="39"/>
      <c r="K171" s="39"/>
      <c r="L171" s="40"/>
      <c r="M171" s="192"/>
      <c r="N171" s="19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160</v>
      </c>
      <c r="AU171" s="20" t="s">
        <v>81</v>
      </c>
    </row>
    <row r="172" s="13" customFormat="1">
      <c r="A172" s="13"/>
      <c r="B172" s="194"/>
      <c r="C172" s="13"/>
      <c r="D172" s="195" t="s">
        <v>162</v>
      </c>
      <c r="E172" s="13"/>
      <c r="F172" s="197" t="s">
        <v>1133</v>
      </c>
      <c r="G172" s="13"/>
      <c r="H172" s="198">
        <v>229590</v>
      </c>
      <c r="I172" s="199"/>
      <c r="J172" s="13"/>
      <c r="K172" s="13"/>
      <c r="L172" s="194"/>
      <c r="M172" s="200"/>
      <c r="N172" s="201"/>
      <c r="O172" s="201"/>
      <c r="P172" s="201"/>
      <c r="Q172" s="201"/>
      <c r="R172" s="201"/>
      <c r="S172" s="201"/>
      <c r="T172" s="20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6" t="s">
        <v>162</v>
      </c>
      <c r="AU172" s="196" t="s">
        <v>81</v>
      </c>
      <c r="AV172" s="13" t="s">
        <v>81</v>
      </c>
      <c r="AW172" s="13" t="s">
        <v>4</v>
      </c>
      <c r="AX172" s="13" t="s">
        <v>79</v>
      </c>
      <c r="AY172" s="196" t="s">
        <v>152</v>
      </c>
    </row>
    <row r="173" s="2" customFormat="1" ht="24.15" customHeight="1">
      <c r="A173" s="39"/>
      <c r="B173" s="174"/>
      <c r="C173" s="175" t="s">
        <v>289</v>
      </c>
      <c r="D173" s="175" t="s">
        <v>154</v>
      </c>
      <c r="E173" s="176" t="s">
        <v>290</v>
      </c>
      <c r="F173" s="177" t="s">
        <v>291</v>
      </c>
      <c r="G173" s="178" t="s">
        <v>157</v>
      </c>
      <c r="H173" s="179">
        <v>2551</v>
      </c>
      <c r="I173" s="180"/>
      <c r="J173" s="181">
        <f>ROUND(I173*H173,2)</f>
        <v>0</v>
      </c>
      <c r="K173" s="182"/>
      <c r="L173" s="40"/>
      <c r="M173" s="183" t="s">
        <v>3</v>
      </c>
      <c r="N173" s="184" t="s">
        <v>43</v>
      </c>
      <c r="O173" s="7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87" t="s">
        <v>158</v>
      </c>
      <c r="AT173" s="187" t="s">
        <v>154</v>
      </c>
      <c r="AU173" s="187" t="s">
        <v>81</v>
      </c>
      <c r="AY173" s="20" t="s">
        <v>152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79</v>
      </c>
      <c r="BK173" s="188">
        <f>ROUND(I173*H173,2)</f>
        <v>0</v>
      </c>
      <c r="BL173" s="20" t="s">
        <v>158</v>
      </c>
      <c r="BM173" s="187" t="s">
        <v>1137</v>
      </c>
    </row>
    <row r="174" s="2" customFormat="1">
      <c r="A174" s="39"/>
      <c r="B174" s="40"/>
      <c r="C174" s="39"/>
      <c r="D174" s="189" t="s">
        <v>160</v>
      </c>
      <c r="E174" s="39"/>
      <c r="F174" s="190" t="s">
        <v>293</v>
      </c>
      <c r="G174" s="39"/>
      <c r="H174" s="39"/>
      <c r="I174" s="191"/>
      <c r="J174" s="39"/>
      <c r="K174" s="39"/>
      <c r="L174" s="40"/>
      <c r="M174" s="192"/>
      <c r="N174" s="19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81</v>
      </c>
    </row>
    <row r="175" s="2" customFormat="1" ht="33" customHeight="1">
      <c r="A175" s="39"/>
      <c r="B175" s="174"/>
      <c r="C175" s="175" t="s">
        <v>294</v>
      </c>
      <c r="D175" s="175" t="s">
        <v>154</v>
      </c>
      <c r="E175" s="176" t="s">
        <v>295</v>
      </c>
      <c r="F175" s="177" t="s">
        <v>296</v>
      </c>
      <c r="G175" s="178" t="s">
        <v>297</v>
      </c>
      <c r="H175" s="179">
        <v>90</v>
      </c>
      <c r="I175" s="180"/>
      <c r="J175" s="181">
        <f>ROUND(I175*H175,2)</f>
        <v>0</v>
      </c>
      <c r="K175" s="182"/>
      <c r="L175" s="40"/>
      <c r="M175" s="183" t="s">
        <v>3</v>
      </c>
      <c r="N175" s="184" t="s">
        <v>43</v>
      </c>
      <c r="O175" s="73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7" t="s">
        <v>158</v>
      </c>
      <c r="AT175" s="187" t="s">
        <v>154</v>
      </c>
      <c r="AU175" s="187" t="s">
        <v>81</v>
      </c>
      <c r="AY175" s="20" t="s">
        <v>152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79</v>
      </c>
      <c r="BK175" s="188">
        <f>ROUND(I175*H175,2)</f>
        <v>0</v>
      </c>
      <c r="BL175" s="20" t="s">
        <v>158</v>
      </c>
      <c r="BM175" s="187" t="s">
        <v>1138</v>
      </c>
    </row>
    <row r="176" s="2" customFormat="1">
      <c r="A176" s="39"/>
      <c r="B176" s="40"/>
      <c r="C176" s="39"/>
      <c r="D176" s="189" t="s">
        <v>160</v>
      </c>
      <c r="E176" s="39"/>
      <c r="F176" s="190" t="s">
        <v>299</v>
      </c>
      <c r="G176" s="39"/>
      <c r="H176" s="39"/>
      <c r="I176" s="191"/>
      <c r="J176" s="39"/>
      <c r="K176" s="39"/>
      <c r="L176" s="40"/>
      <c r="M176" s="192"/>
      <c r="N176" s="19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160</v>
      </c>
      <c r="AU176" s="20" t="s">
        <v>81</v>
      </c>
    </row>
    <row r="177" s="2" customFormat="1" ht="37.8" customHeight="1">
      <c r="A177" s="39"/>
      <c r="B177" s="174"/>
      <c r="C177" s="175" t="s">
        <v>300</v>
      </c>
      <c r="D177" s="175" t="s">
        <v>154</v>
      </c>
      <c r="E177" s="176" t="s">
        <v>301</v>
      </c>
      <c r="F177" s="177" t="s">
        <v>302</v>
      </c>
      <c r="G177" s="178" t="s">
        <v>157</v>
      </c>
      <c r="H177" s="179">
        <v>100</v>
      </c>
      <c r="I177" s="180"/>
      <c r="J177" s="181">
        <f>ROUND(I177*H177,2)</f>
        <v>0</v>
      </c>
      <c r="K177" s="182"/>
      <c r="L177" s="40"/>
      <c r="M177" s="183" t="s">
        <v>3</v>
      </c>
      <c r="N177" s="184" t="s">
        <v>43</v>
      </c>
      <c r="O177" s="73"/>
      <c r="P177" s="185">
        <f>O177*H177</f>
        <v>0</v>
      </c>
      <c r="Q177" s="185">
        <v>0.00012999999999999999</v>
      </c>
      <c r="R177" s="185">
        <f>Q177*H177</f>
        <v>0.012999999999999999</v>
      </c>
      <c r="S177" s="185">
        <v>0</v>
      </c>
      <c r="T177" s="18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87" t="s">
        <v>158</v>
      </c>
      <c r="AT177" s="187" t="s">
        <v>154</v>
      </c>
      <c r="AU177" s="187" t="s">
        <v>81</v>
      </c>
      <c r="AY177" s="20" t="s">
        <v>152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20" t="s">
        <v>79</v>
      </c>
      <c r="BK177" s="188">
        <f>ROUND(I177*H177,2)</f>
        <v>0</v>
      </c>
      <c r="BL177" s="20" t="s">
        <v>158</v>
      </c>
      <c r="BM177" s="187" t="s">
        <v>1139</v>
      </c>
    </row>
    <row r="178" s="2" customFormat="1">
      <c r="A178" s="39"/>
      <c r="B178" s="40"/>
      <c r="C178" s="39"/>
      <c r="D178" s="189" t="s">
        <v>160</v>
      </c>
      <c r="E178" s="39"/>
      <c r="F178" s="190" t="s">
        <v>304</v>
      </c>
      <c r="G178" s="39"/>
      <c r="H178" s="39"/>
      <c r="I178" s="191"/>
      <c r="J178" s="39"/>
      <c r="K178" s="39"/>
      <c r="L178" s="40"/>
      <c r="M178" s="192"/>
      <c r="N178" s="19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160</v>
      </c>
      <c r="AU178" s="20" t="s">
        <v>81</v>
      </c>
    </row>
    <row r="179" s="2" customFormat="1" ht="24.15" customHeight="1">
      <c r="A179" s="39"/>
      <c r="B179" s="174"/>
      <c r="C179" s="175" t="s">
        <v>8</v>
      </c>
      <c r="D179" s="175" t="s">
        <v>154</v>
      </c>
      <c r="E179" s="176" t="s">
        <v>305</v>
      </c>
      <c r="F179" s="177" t="s">
        <v>306</v>
      </c>
      <c r="G179" s="178" t="s">
        <v>157</v>
      </c>
      <c r="H179" s="179">
        <v>33.655999999999999</v>
      </c>
      <c r="I179" s="180"/>
      <c r="J179" s="181">
        <f>ROUND(I179*H179,2)</f>
        <v>0</v>
      </c>
      <c r="K179" s="182"/>
      <c r="L179" s="40"/>
      <c r="M179" s="183" t="s">
        <v>3</v>
      </c>
      <c r="N179" s="184" t="s">
        <v>43</v>
      </c>
      <c r="O179" s="73"/>
      <c r="P179" s="185">
        <f>O179*H179</f>
        <v>0</v>
      </c>
      <c r="Q179" s="185">
        <v>0</v>
      </c>
      <c r="R179" s="185">
        <f>Q179*H179</f>
        <v>0</v>
      </c>
      <c r="S179" s="185">
        <v>0.014</v>
      </c>
      <c r="T179" s="186">
        <f>S179*H179</f>
        <v>0.47118399999999999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87" t="s">
        <v>158</v>
      </c>
      <c r="AT179" s="187" t="s">
        <v>154</v>
      </c>
      <c r="AU179" s="187" t="s">
        <v>81</v>
      </c>
      <c r="AY179" s="20" t="s">
        <v>152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20" t="s">
        <v>79</v>
      </c>
      <c r="BK179" s="188">
        <f>ROUND(I179*H179,2)</f>
        <v>0</v>
      </c>
      <c r="BL179" s="20" t="s">
        <v>158</v>
      </c>
      <c r="BM179" s="187" t="s">
        <v>1140</v>
      </c>
    </row>
    <row r="180" s="2" customFormat="1">
      <c r="A180" s="39"/>
      <c r="B180" s="40"/>
      <c r="C180" s="39"/>
      <c r="D180" s="189" t="s">
        <v>160</v>
      </c>
      <c r="E180" s="39"/>
      <c r="F180" s="190" t="s">
        <v>308</v>
      </c>
      <c r="G180" s="39"/>
      <c r="H180" s="39"/>
      <c r="I180" s="191"/>
      <c r="J180" s="39"/>
      <c r="K180" s="39"/>
      <c r="L180" s="40"/>
      <c r="M180" s="192"/>
      <c r="N180" s="19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160</v>
      </c>
      <c r="AU180" s="20" t="s">
        <v>81</v>
      </c>
    </row>
    <row r="181" s="14" customFormat="1">
      <c r="A181" s="14"/>
      <c r="B181" s="203"/>
      <c r="C181" s="14"/>
      <c r="D181" s="195" t="s">
        <v>162</v>
      </c>
      <c r="E181" s="204" t="s">
        <v>3</v>
      </c>
      <c r="F181" s="205" t="s">
        <v>211</v>
      </c>
      <c r="G181" s="14"/>
      <c r="H181" s="204" t="s">
        <v>3</v>
      </c>
      <c r="I181" s="206"/>
      <c r="J181" s="14"/>
      <c r="K181" s="14"/>
      <c r="L181" s="203"/>
      <c r="M181" s="207"/>
      <c r="N181" s="208"/>
      <c r="O181" s="208"/>
      <c r="P181" s="208"/>
      <c r="Q181" s="208"/>
      <c r="R181" s="208"/>
      <c r="S181" s="208"/>
      <c r="T181" s="20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4" t="s">
        <v>162</v>
      </c>
      <c r="AU181" s="204" t="s">
        <v>81</v>
      </c>
      <c r="AV181" s="14" t="s">
        <v>79</v>
      </c>
      <c r="AW181" s="14" t="s">
        <v>33</v>
      </c>
      <c r="AX181" s="14" t="s">
        <v>72</v>
      </c>
      <c r="AY181" s="204" t="s">
        <v>152</v>
      </c>
    </row>
    <row r="182" s="13" customFormat="1">
      <c r="A182" s="13"/>
      <c r="B182" s="194"/>
      <c r="C182" s="13"/>
      <c r="D182" s="195" t="s">
        <v>162</v>
      </c>
      <c r="E182" s="196" t="s">
        <v>3</v>
      </c>
      <c r="F182" s="197" t="s">
        <v>1119</v>
      </c>
      <c r="G182" s="13"/>
      <c r="H182" s="198">
        <v>3.226</v>
      </c>
      <c r="I182" s="199"/>
      <c r="J182" s="13"/>
      <c r="K182" s="13"/>
      <c r="L182" s="194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162</v>
      </c>
      <c r="AU182" s="196" t="s">
        <v>81</v>
      </c>
      <c r="AV182" s="13" t="s">
        <v>81</v>
      </c>
      <c r="AW182" s="13" t="s">
        <v>33</v>
      </c>
      <c r="AX182" s="13" t="s">
        <v>72</v>
      </c>
      <c r="AY182" s="196" t="s">
        <v>152</v>
      </c>
    </row>
    <row r="183" s="13" customFormat="1">
      <c r="A183" s="13"/>
      <c r="B183" s="194"/>
      <c r="C183" s="13"/>
      <c r="D183" s="195" t="s">
        <v>162</v>
      </c>
      <c r="E183" s="196" t="s">
        <v>3</v>
      </c>
      <c r="F183" s="197" t="s">
        <v>1120</v>
      </c>
      <c r="G183" s="13"/>
      <c r="H183" s="198">
        <v>12.615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162</v>
      </c>
      <c r="AU183" s="196" t="s">
        <v>81</v>
      </c>
      <c r="AV183" s="13" t="s">
        <v>81</v>
      </c>
      <c r="AW183" s="13" t="s">
        <v>33</v>
      </c>
      <c r="AX183" s="13" t="s">
        <v>72</v>
      </c>
      <c r="AY183" s="196" t="s">
        <v>152</v>
      </c>
    </row>
    <row r="184" s="13" customFormat="1">
      <c r="A184" s="13"/>
      <c r="B184" s="194"/>
      <c r="C184" s="13"/>
      <c r="D184" s="195" t="s">
        <v>162</v>
      </c>
      <c r="E184" s="196" t="s">
        <v>3</v>
      </c>
      <c r="F184" s="197" t="s">
        <v>1121</v>
      </c>
      <c r="G184" s="13"/>
      <c r="H184" s="198">
        <v>17.815000000000001</v>
      </c>
      <c r="I184" s="199"/>
      <c r="J184" s="13"/>
      <c r="K184" s="13"/>
      <c r="L184" s="194"/>
      <c r="M184" s="200"/>
      <c r="N184" s="201"/>
      <c r="O184" s="201"/>
      <c r="P184" s="201"/>
      <c r="Q184" s="201"/>
      <c r="R184" s="201"/>
      <c r="S184" s="201"/>
      <c r="T184" s="20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6" t="s">
        <v>162</v>
      </c>
      <c r="AU184" s="196" t="s">
        <v>81</v>
      </c>
      <c r="AV184" s="13" t="s">
        <v>81</v>
      </c>
      <c r="AW184" s="13" t="s">
        <v>33</v>
      </c>
      <c r="AX184" s="13" t="s">
        <v>72</v>
      </c>
      <c r="AY184" s="196" t="s">
        <v>152</v>
      </c>
    </row>
    <row r="185" s="15" customFormat="1">
      <c r="A185" s="15"/>
      <c r="B185" s="210"/>
      <c r="C185" s="15"/>
      <c r="D185" s="195" t="s">
        <v>162</v>
      </c>
      <c r="E185" s="211" t="s">
        <v>3</v>
      </c>
      <c r="F185" s="212" t="s">
        <v>242</v>
      </c>
      <c r="G185" s="15"/>
      <c r="H185" s="213">
        <v>33.655999999999999</v>
      </c>
      <c r="I185" s="214"/>
      <c r="J185" s="15"/>
      <c r="K185" s="15"/>
      <c r="L185" s="210"/>
      <c r="M185" s="215"/>
      <c r="N185" s="216"/>
      <c r="O185" s="216"/>
      <c r="P185" s="216"/>
      <c r="Q185" s="216"/>
      <c r="R185" s="216"/>
      <c r="S185" s="216"/>
      <c r="T185" s="21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1" t="s">
        <v>162</v>
      </c>
      <c r="AU185" s="211" t="s">
        <v>81</v>
      </c>
      <c r="AV185" s="15" t="s">
        <v>158</v>
      </c>
      <c r="AW185" s="15" t="s">
        <v>33</v>
      </c>
      <c r="AX185" s="15" t="s">
        <v>79</v>
      </c>
      <c r="AY185" s="211" t="s">
        <v>152</v>
      </c>
    </row>
    <row r="186" s="2" customFormat="1" ht="24.15" customHeight="1">
      <c r="A186" s="39"/>
      <c r="B186" s="174"/>
      <c r="C186" s="175" t="s">
        <v>309</v>
      </c>
      <c r="D186" s="175" t="s">
        <v>154</v>
      </c>
      <c r="E186" s="176" t="s">
        <v>310</v>
      </c>
      <c r="F186" s="177" t="s">
        <v>311</v>
      </c>
      <c r="G186" s="178" t="s">
        <v>157</v>
      </c>
      <c r="H186" s="179">
        <v>163.15600000000001</v>
      </c>
      <c r="I186" s="180"/>
      <c r="J186" s="181">
        <f>ROUND(I186*H186,2)</f>
        <v>0</v>
      </c>
      <c r="K186" s="182"/>
      <c r="L186" s="40"/>
      <c r="M186" s="183" t="s">
        <v>3</v>
      </c>
      <c r="N186" s="184" t="s">
        <v>43</v>
      </c>
      <c r="O186" s="73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87" t="s">
        <v>158</v>
      </c>
      <c r="AT186" s="187" t="s">
        <v>154</v>
      </c>
      <c r="AU186" s="187" t="s">
        <v>81</v>
      </c>
      <c r="AY186" s="20" t="s">
        <v>152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20" t="s">
        <v>79</v>
      </c>
      <c r="BK186" s="188">
        <f>ROUND(I186*H186,2)</f>
        <v>0</v>
      </c>
      <c r="BL186" s="20" t="s">
        <v>158</v>
      </c>
      <c r="BM186" s="187" t="s">
        <v>1141</v>
      </c>
    </row>
    <row r="187" s="2" customFormat="1">
      <c r="A187" s="39"/>
      <c r="B187" s="40"/>
      <c r="C187" s="39"/>
      <c r="D187" s="189" t="s">
        <v>160</v>
      </c>
      <c r="E187" s="39"/>
      <c r="F187" s="190" t="s">
        <v>313</v>
      </c>
      <c r="G187" s="39"/>
      <c r="H187" s="39"/>
      <c r="I187" s="191"/>
      <c r="J187" s="39"/>
      <c r="K187" s="39"/>
      <c r="L187" s="40"/>
      <c r="M187" s="192"/>
      <c r="N187" s="193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160</v>
      </c>
      <c r="AU187" s="20" t="s">
        <v>81</v>
      </c>
    </row>
    <row r="188" s="14" customFormat="1">
      <c r="A188" s="14"/>
      <c r="B188" s="203"/>
      <c r="C188" s="14"/>
      <c r="D188" s="195" t="s">
        <v>162</v>
      </c>
      <c r="E188" s="204" t="s">
        <v>3</v>
      </c>
      <c r="F188" s="205" t="s">
        <v>211</v>
      </c>
      <c r="G188" s="14"/>
      <c r="H188" s="204" t="s">
        <v>3</v>
      </c>
      <c r="I188" s="206"/>
      <c r="J188" s="14"/>
      <c r="K188" s="14"/>
      <c r="L188" s="203"/>
      <c r="M188" s="207"/>
      <c r="N188" s="208"/>
      <c r="O188" s="208"/>
      <c r="P188" s="208"/>
      <c r="Q188" s="208"/>
      <c r="R188" s="208"/>
      <c r="S188" s="208"/>
      <c r="T188" s="20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4" t="s">
        <v>162</v>
      </c>
      <c r="AU188" s="204" t="s">
        <v>81</v>
      </c>
      <c r="AV188" s="14" t="s">
        <v>79</v>
      </c>
      <c r="AW188" s="14" t="s">
        <v>33</v>
      </c>
      <c r="AX188" s="14" t="s">
        <v>72</v>
      </c>
      <c r="AY188" s="204" t="s">
        <v>152</v>
      </c>
    </row>
    <row r="189" s="13" customFormat="1">
      <c r="A189" s="13"/>
      <c r="B189" s="194"/>
      <c r="C189" s="13"/>
      <c r="D189" s="195" t="s">
        <v>162</v>
      </c>
      <c r="E189" s="196" t="s">
        <v>3</v>
      </c>
      <c r="F189" s="197" t="s">
        <v>1119</v>
      </c>
      <c r="G189" s="13"/>
      <c r="H189" s="198">
        <v>3.226</v>
      </c>
      <c r="I189" s="199"/>
      <c r="J189" s="13"/>
      <c r="K189" s="13"/>
      <c r="L189" s="194"/>
      <c r="M189" s="200"/>
      <c r="N189" s="201"/>
      <c r="O189" s="201"/>
      <c r="P189" s="201"/>
      <c r="Q189" s="201"/>
      <c r="R189" s="201"/>
      <c r="S189" s="201"/>
      <c r="T189" s="20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162</v>
      </c>
      <c r="AU189" s="196" t="s">
        <v>81</v>
      </c>
      <c r="AV189" s="13" t="s">
        <v>81</v>
      </c>
      <c r="AW189" s="13" t="s">
        <v>33</v>
      </c>
      <c r="AX189" s="13" t="s">
        <v>72</v>
      </c>
      <c r="AY189" s="196" t="s">
        <v>152</v>
      </c>
    </row>
    <row r="190" s="13" customFormat="1">
      <c r="A190" s="13"/>
      <c r="B190" s="194"/>
      <c r="C190" s="13"/>
      <c r="D190" s="195" t="s">
        <v>162</v>
      </c>
      <c r="E190" s="196" t="s">
        <v>3</v>
      </c>
      <c r="F190" s="197" t="s">
        <v>1120</v>
      </c>
      <c r="G190" s="13"/>
      <c r="H190" s="198">
        <v>12.615</v>
      </c>
      <c r="I190" s="199"/>
      <c r="J190" s="13"/>
      <c r="K190" s="13"/>
      <c r="L190" s="194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162</v>
      </c>
      <c r="AU190" s="196" t="s">
        <v>81</v>
      </c>
      <c r="AV190" s="13" t="s">
        <v>81</v>
      </c>
      <c r="AW190" s="13" t="s">
        <v>33</v>
      </c>
      <c r="AX190" s="13" t="s">
        <v>72</v>
      </c>
      <c r="AY190" s="196" t="s">
        <v>152</v>
      </c>
    </row>
    <row r="191" s="13" customFormat="1">
      <c r="A191" s="13"/>
      <c r="B191" s="194"/>
      <c r="C191" s="13"/>
      <c r="D191" s="195" t="s">
        <v>162</v>
      </c>
      <c r="E191" s="196" t="s">
        <v>3</v>
      </c>
      <c r="F191" s="197" t="s">
        <v>1121</v>
      </c>
      <c r="G191" s="13"/>
      <c r="H191" s="198">
        <v>17.815000000000001</v>
      </c>
      <c r="I191" s="199"/>
      <c r="J191" s="13"/>
      <c r="K191" s="13"/>
      <c r="L191" s="194"/>
      <c r="M191" s="200"/>
      <c r="N191" s="201"/>
      <c r="O191" s="201"/>
      <c r="P191" s="201"/>
      <c r="Q191" s="201"/>
      <c r="R191" s="201"/>
      <c r="S191" s="201"/>
      <c r="T191" s="20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162</v>
      </c>
      <c r="AU191" s="196" t="s">
        <v>81</v>
      </c>
      <c r="AV191" s="13" t="s">
        <v>81</v>
      </c>
      <c r="AW191" s="13" t="s">
        <v>33</v>
      </c>
      <c r="AX191" s="13" t="s">
        <v>72</v>
      </c>
      <c r="AY191" s="196" t="s">
        <v>152</v>
      </c>
    </row>
    <row r="192" s="13" customFormat="1">
      <c r="A192" s="13"/>
      <c r="B192" s="194"/>
      <c r="C192" s="13"/>
      <c r="D192" s="195" t="s">
        <v>162</v>
      </c>
      <c r="E192" s="196" t="s">
        <v>3</v>
      </c>
      <c r="F192" s="197" t="s">
        <v>1142</v>
      </c>
      <c r="G192" s="13"/>
      <c r="H192" s="198">
        <v>58</v>
      </c>
      <c r="I192" s="199"/>
      <c r="J192" s="13"/>
      <c r="K192" s="13"/>
      <c r="L192" s="194"/>
      <c r="M192" s="200"/>
      <c r="N192" s="201"/>
      <c r="O192" s="201"/>
      <c r="P192" s="201"/>
      <c r="Q192" s="201"/>
      <c r="R192" s="201"/>
      <c r="S192" s="201"/>
      <c r="T192" s="20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162</v>
      </c>
      <c r="AU192" s="196" t="s">
        <v>81</v>
      </c>
      <c r="AV192" s="13" t="s">
        <v>81</v>
      </c>
      <c r="AW192" s="13" t="s">
        <v>33</v>
      </c>
      <c r="AX192" s="13" t="s">
        <v>72</v>
      </c>
      <c r="AY192" s="196" t="s">
        <v>152</v>
      </c>
    </row>
    <row r="193" s="13" customFormat="1">
      <c r="A193" s="13"/>
      <c r="B193" s="194"/>
      <c r="C193" s="13"/>
      <c r="D193" s="195" t="s">
        <v>162</v>
      </c>
      <c r="E193" s="196" t="s">
        <v>3</v>
      </c>
      <c r="F193" s="197" t="s">
        <v>1143</v>
      </c>
      <c r="G193" s="13"/>
      <c r="H193" s="198">
        <v>71.5</v>
      </c>
      <c r="I193" s="199"/>
      <c r="J193" s="13"/>
      <c r="K193" s="13"/>
      <c r="L193" s="194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6" t="s">
        <v>162</v>
      </c>
      <c r="AU193" s="196" t="s">
        <v>81</v>
      </c>
      <c r="AV193" s="13" t="s">
        <v>81</v>
      </c>
      <c r="AW193" s="13" t="s">
        <v>33</v>
      </c>
      <c r="AX193" s="13" t="s">
        <v>72</v>
      </c>
      <c r="AY193" s="196" t="s">
        <v>152</v>
      </c>
    </row>
    <row r="194" s="15" customFormat="1">
      <c r="A194" s="15"/>
      <c r="B194" s="210"/>
      <c r="C194" s="15"/>
      <c r="D194" s="195" t="s">
        <v>162</v>
      </c>
      <c r="E194" s="211" t="s">
        <v>3</v>
      </c>
      <c r="F194" s="212" t="s">
        <v>242</v>
      </c>
      <c r="G194" s="15"/>
      <c r="H194" s="213">
        <v>163.15600000000001</v>
      </c>
      <c r="I194" s="214"/>
      <c r="J194" s="15"/>
      <c r="K194" s="15"/>
      <c r="L194" s="210"/>
      <c r="M194" s="215"/>
      <c r="N194" s="216"/>
      <c r="O194" s="216"/>
      <c r="P194" s="216"/>
      <c r="Q194" s="216"/>
      <c r="R194" s="216"/>
      <c r="S194" s="216"/>
      <c r="T194" s="21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1" t="s">
        <v>162</v>
      </c>
      <c r="AU194" s="211" t="s">
        <v>81</v>
      </c>
      <c r="AV194" s="15" t="s">
        <v>158</v>
      </c>
      <c r="AW194" s="15" t="s">
        <v>33</v>
      </c>
      <c r="AX194" s="15" t="s">
        <v>79</v>
      </c>
      <c r="AY194" s="211" t="s">
        <v>152</v>
      </c>
    </row>
    <row r="195" s="2" customFormat="1" ht="24.15" customHeight="1">
      <c r="A195" s="39"/>
      <c r="B195" s="174"/>
      <c r="C195" s="175" t="s">
        <v>319</v>
      </c>
      <c r="D195" s="175" t="s">
        <v>154</v>
      </c>
      <c r="E195" s="176" t="s">
        <v>320</v>
      </c>
      <c r="F195" s="177" t="s">
        <v>321</v>
      </c>
      <c r="G195" s="178" t="s">
        <v>157</v>
      </c>
      <c r="H195" s="179">
        <v>116</v>
      </c>
      <c r="I195" s="180"/>
      <c r="J195" s="181">
        <f>ROUND(I195*H195,2)</f>
        <v>0</v>
      </c>
      <c r="K195" s="182"/>
      <c r="L195" s="40"/>
      <c r="M195" s="183" t="s">
        <v>3</v>
      </c>
      <c r="N195" s="184" t="s">
        <v>43</v>
      </c>
      <c r="O195" s="73"/>
      <c r="P195" s="185">
        <f>O195*H195</f>
        <v>0</v>
      </c>
      <c r="Q195" s="185">
        <v>0.019429999999999999</v>
      </c>
      <c r="R195" s="185">
        <f>Q195*H195</f>
        <v>2.2538800000000001</v>
      </c>
      <c r="S195" s="185">
        <v>0</v>
      </c>
      <c r="T195" s="18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87" t="s">
        <v>158</v>
      </c>
      <c r="AT195" s="187" t="s">
        <v>154</v>
      </c>
      <c r="AU195" s="187" t="s">
        <v>81</v>
      </c>
      <c r="AY195" s="20" t="s">
        <v>152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20" t="s">
        <v>79</v>
      </c>
      <c r="BK195" s="188">
        <f>ROUND(I195*H195,2)</f>
        <v>0</v>
      </c>
      <c r="BL195" s="20" t="s">
        <v>158</v>
      </c>
      <c r="BM195" s="187" t="s">
        <v>1144</v>
      </c>
    </row>
    <row r="196" s="2" customFormat="1">
      <c r="A196" s="39"/>
      <c r="B196" s="40"/>
      <c r="C196" s="39"/>
      <c r="D196" s="189" t="s">
        <v>160</v>
      </c>
      <c r="E196" s="39"/>
      <c r="F196" s="190" t="s">
        <v>323</v>
      </c>
      <c r="G196" s="39"/>
      <c r="H196" s="39"/>
      <c r="I196" s="191"/>
      <c r="J196" s="39"/>
      <c r="K196" s="39"/>
      <c r="L196" s="40"/>
      <c r="M196" s="192"/>
      <c r="N196" s="19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160</v>
      </c>
      <c r="AU196" s="20" t="s">
        <v>81</v>
      </c>
    </row>
    <row r="197" s="13" customFormat="1">
      <c r="A197" s="13"/>
      <c r="B197" s="194"/>
      <c r="C197" s="13"/>
      <c r="D197" s="195" t="s">
        <v>162</v>
      </c>
      <c r="E197" s="196" t="s">
        <v>3</v>
      </c>
      <c r="F197" s="197" t="s">
        <v>1142</v>
      </c>
      <c r="G197" s="13"/>
      <c r="H197" s="198">
        <v>58</v>
      </c>
      <c r="I197" s="199"/>
      <c r="J197" s="13"/>
      <c r="K197" s="13"/>
      <c r="L197" s="194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162</v>
      </c>
      <c r="AU197" s="196" t="s">
        <v>81</v>
      </c>
      <c r="AV197" s="13" t="s">
        <v>81</v>
      </c>
      <c r="AW197" s="13" t="s">
        <v>33</v>
      </c>
      <c r="AX197" s="13" t="s">
        <v>72</v>
      </c>
      <c r="AY197" s="196" t="s">
        <v>152</v>
      </c>
    </row>
    <row r="198" s="13" customFormat="1">
      <c r="A198" s="13"/>
      <c r="B198" s="194"/>
      <c r="C198" s="13"/>
      <c r="D198" s="195" t="s">
        <v>162</v>
      </c>
      <c r="E198" s="196" t="s">
        <v>3</v>
      </c>
      <c r="F198" s="197" t="s">
        <v>1145</v>
      </c>
      <c r="G198" s="13"/>
      <c r="H198" s="198">
        <v>58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162</v>
      </c>
      <c r="AU198" s="196" t="s">
        <v>81</v>
      </c>
      <c r="AV198" s="13" t="s">
        <v>81</v>
      </c>
      <c r="AW198" s="13" t="s">
        <v>33</v>
      </c>
      <c r="AX198" s="13" t="s">
        <v>72</v>
      </c>
      <c r="AY198" s="196" t="s">
        <v>152</v>
      </c>
    </row>
    <row r="199" s="15" customFormat="1">
      <c r="A199" s="15"/>
      <c r="B199" s="210"/>
      <c r="C199" s="15"/>
      <c r="D199" s="195" t="s">
        <v>162</v>
      </c>
      <c r="E199" s="211" t="s">
        <v>3</v>
      </c>
      <c r="F199" s="212" t="s">
        <v>242</v>
      </c>
      <c r="G199" s="15"/>
      <c r="H199" s="213">
        <v>116</v>
      </c>
      <c r="I199" s="214"/>
      <c r="J199" s="15"/>
      <c r="K199" s="15"/>
      <c r="L199" s="210"/>
      <c r="M199" s="215"/>
      <c r="N199" s="216"/>
      <c r="O199" s="216"/>
      <c r="P199" s="216"/>
      <c r="Q199" s="216"/>
      <c r="R199" s="216"/>
      <c r="S199" s="216"/>
      <c r="T199" s="21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1" t="s">
        <v>162</v>
      </c>
      <c r="AU199" s="211" t="s">
        <v>81</v>
      </c>
      <c r="AV199" s="15" t="s">
        <v>158</v>
      </c>
      <c r="AW199" s="15" t="s">
        <v>33</v>
      </c>
      <c r="AX199" s="15" t="s">
        <v>79</v>
      </c>
      <c r="AY199" s="211" t="s">
        <v>152</v>
      </c>
    </row>
    <row r="200" s="12" customFormat="1" ht="22.8" customHeight="1">
      <c r="A200" s="12"/>
      <c r="B200" s="161"/>
      <c r="C200" s="12"/>
      <c r="D200" s="162" t="s">
        <v>71</v>
      </c>
      <c r="E200" s="172" t="s">
        <v>324</v>
      </c>
      <c r="F200" s="172" t="s">
        <v>325</v>
      </c>
      <c r="G200" s="12"/>
      <c r="H200" s="12"/>
      <c r="I200" s="164"/>
      <c r="J200" s="173">
        <f>BK200</f>
        <v>0</v>
      </c>
      <c r="K200" s="12"/>
      <c r="L200" s="161"/>
      <c r="M200" s="166"/>
      <c r="N200" s="167"/>
      <c r="O200" s="167"/>
      <c r="P200" s="168">
        <f>SUM(P201:P211)</f>
        <v>0</v>
      </c>
      <c r="Q200" s="167"/>
      <c r="R200" s="168">
        <f>SUM(R201:R211)</f>
        <v>0</v>
      </c>
      <c r="S200" s="167"/>
      <c r="T200" s="169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2" t="s">
        <v>79</v>
      </c>
      <c r="AT200" s="170" t="s">
        <v>71</v>
      </c>
      <c r="AU200" s="170" t="s">
        <v>79</v>
      </c>
      <c r="AY200" s="162" t="s">
        <v>152</v>
      </c>
      <c r="BK200" s="171">
        <f>SUM(BK201:BK211)</f>
        <v>0</v>
      </c>
    </row>
    <row r="201" s="2" customFormat="1" ht="44.25" customHeight="1">
      <c r="A201" s="39"/>
      <c r="B201" s="174"/>
      <c r="C201" s="175" t="s">
        <v>326</v>
      </c>
      <c r="D201" s="175" t="s">
        <v>154</v>
      </c>
      <c r="E201" s="176" t="s">
        <v>327</v>
      </c>
      <c r="F201" s="177" t="s">
        <v>328</v>
      </c>
      <c r="G201" s="178" t="s">
        <v>329</v>
      </c>
      <c r="H201" s="179">
        <v>85.189999999999998</v>
      </c>
      <c r="I201" s="180"/>
      <c r="J201" s="181">
        <f>ROUND(I201*H201,2)</f>
        <v>0</v>
      </c>
      <c r="K201" s="182"/>
      <c r="L201" s="40"/>
      <c r="M201" s="183" t="s">
        <v>3</v>
      </c>
      <c r="N201" s="184" t="s">
        <v>43</v>
      </c>
      <c r="O201" s="73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87" t="s">
        <v>158</v>
      </c>
      <c r="AT201" s="187" t="s">
        <v>154</v>
      </c>
      <c r="AU201" s="187" t="s">
        <v>81</v>
      </c>
      <c r="AY201" s="20" t="s">
        <v>152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20" t="s">
        <v>79</v>
      </c>
      <c r="BK201" s="188">
        <f>ROUND(I201*H201,2)</f>
        <v>0</v>
      </c>
      <c r="BL201" s="20" t="s">
        <v>158</v>
      </c>
      <c r="BM201" s="187" t="s">
        <v>1146</v>
      </c>
    </row>
    <row r="202" s="2" customFormat="1">
      <c r="A202" s="39"/>
      <c r="B202" s="40"/>
      <c r="C202" s="39"/>
      <c r="D202" s="189" t="s">
        <v>160</v>
      </c>
      <c r="E202" s="39"/>
      <c r="F202" s="190" t="s">
        <v>331</v>
      </c>
      <c r="G202" s="39"/>
      <c r="H202" s="39"/>
      <c r="I202" s="191"/>
      <c r="J202" s="39"/>
      <c r="K202" s="39"/>
      <c r="L202" s="40"/>
      <c r="M202" s="192"/>
      <c r="N202" s="193"/>
      <c r="O202" s="73"/>
      <c r="P202" s="73"/>
      <c r="Q202" s="73"/>
      <c r="R202" s="73"/>
      <c r="S202" s="73"/>
      <c r="T202" s="74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20" t="s">
        <v>160</v>
      </c>
      <c r="AU202" s="20" t="s">
        <v>81</v>
      </c>
    </row>
    <row r="203" s="2" customFormat="1" ht="33" customHeight="1">
      <c r="A203" s="39"/>
      <c r="B203" s="174"/>
      <c r="C203" s="175" t="s">
        <v>332</v>
      </c>
      <c r="D203" s="175" t="s">
        <v>154</v>
      </c>
      <c r="E203" s="176" t="s">
        <v>333</v>
      </c>
      <c r="F203" s="177" t="s">
        <v>334</v>
      </c>
      <c r="G203" s="178" t="s">
        <v>329</v>
      </c>
      <c r="H203" s="179">
        <v>85.189999999999998</v>
      </c>
      <c r="I203" s="180"/>
      <c r="J203" s="181">
        <f>ROUND(I203*H203,2)</f>
        <v>0</v>
      </c>
      <c r="K203" s="182"/>
      <c r="L203" s="40"/>
      <c r="M203" s="183" t="s">
        <v>3</v>
      </c>
      <c r="N203" s="184" t="s">
        <v>43</v>
      </c>
      <c r="O203" s="73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7" t="s">
        <v>158</v>
      </c>
      <c r="AT203" s="187" t="s">
        <v>154</v>
      </c>
      <c r="AU203" s="187" t="s">
        <v>81</v>
      </c>
      <c r="AY203" s="20" t="s">
        <v>152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20" t="s">
        <v>79</v>
      </c>
      <c r="BK203" s="188">
        <f>ROUND(I203*H203,2)</f>
        <v>0</v>
      </c>
      <c r="BL203" s="20" t="s">
        <v>158</v>
      </c>
      <c r="BM203" s="187" t="s">
        <v>1147</v>
      </c>
    </row>
    <row r="204" s="2" customFormat="1">
      <c r="A204" s="39"/>
      <c r="B204" s="40"/>
      <c r="C204" s="39"/>
      <c r="D204" s="189" t="s">
        <v>160</v>
      </c>
      <c r="E204" s="39"/>
      <c r="F204" s="190" t="s">
        <v>336</v>
      </c>
      <c r="G204" s="39"/>
      <c r="H204" s="39"/>
      <c r="I204" s="191"/>
      <c r="J204" s="39"/>
      <c r="K204" s="39"/>
      <c r="L204" s="40"/>
      <c r="M204" s="192"/>
      <c r="N204" s="19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160</v>
      </c>
      <c r="AU204" s="20" t="s">
        <v>81</v>
      </c>
    </row>
    <row r="205" s="2" customFormat="1" ht="44.25" customHeight="1">
      <c r="A205" s="39"/>
      <c r="B205" s="174"/>
      <c r="C205" s="175" t="s">
        <v>337</v>
      </c>
      <c r="D205" s="175" t="s">
        <v>154</v>
      </c>
      <c r="E205" s="176" t="s">
        <v>338</v>
      </c>
      <c r="F205" s="177" t="s">
        <v>339</v>
      </c>
      <c r="G205" s="178" t="s">
        <v>329</v>
      </c>
      <c r="H205" s="179">
        <v>1277.8499999999999</v>
      </c>
      <c r="I205" s="180"/>
      <c r="J205" s="181">
        <f>ROUND(I205*H205,2)</f>
        <v>0</v>
      </c>
      <c r="K205" s="182"/>
      <c r="L205" s="40"/>
      <c r="M205" s="183" t="s">
        <v>3</v>
      </c>
      <c r="N205" s="184" t="s">
        <v>43</v>
      </c>
      <c r="O205" s="73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7" t="s">
        <v>158</v>
      </c>
      <c r="AT205" s="187" t="s">
        <v>154</v>
      </c>
      <c r="AU205" s="187" t="s">
        <v>81</v>
      </c>
      <c r="AY205" s="20" t="s">
        <v>152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0" t="s">
        <v>79</v>
      </c>
      <c r="BK205" s="188">
        <f>ROUND(I205*H205,2)</f>
        <v>0</v>
      </c>
      <c r="BL205" s="20" t="s">
        <v>158</v>
      </c>
      <c r="BM205" s="187" t="s">
        <v>1148</v>
      </c>
    </row>
    <row r="206" s="2" customFormat="1">
      <c r="A206" s="39"/>
      <c r="B206" s="40"/>
      <c r="C206" s="39"/>
      <c r="D206" s="189" t="s">
        <v>160</v>
      </c>
      <c r="E206" s="39"/>
      <c r="F206" s="190" t="s">
        <v>341</v>
      </c>
      <c r="G206" s="39"/>
      <c r="H206" s="39"/>
      <c r="I206" s="191"/>
      <c r="J206" s="39"/>
      <c r="K206" s="39"/>
      <c r="L206" s="40"/>
      <c r="M206" s="192"/>
      <c r="N206" s="19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160</v>
      </c>
      <c r="AU206" s="20" t="s">
        <v>81</v>
      </c>
    </row>
    <row r="207" s="2" customFormat="1">
      <c r="A207" s="39"/>
      <c r="B207" s="40"/>
      <c r="C207" s="39"/>
      <c r="D207" s="195" t="s">
        <v>272</v>
      </c>
      <c r="E207" s="39"/>
      <c r="F207" s="218" t="s">
        <v>342</v>
      </c>
      <c r="G207" s="39"/>
      <c r="H207" s="39"/>
      <c r="I207" s="191"/>
      <c r="J207" s="39"/>
      <c r="K207" s="39"/>
      <c r="L207" s="40"/>
      <c r="M207" s="192"/>
      <c r="N207" s="193"/>
      <c r="O207" s="73"/>
      <c r="P207" s="73"/>
      <c r="Q207" s="73"/>
      <c r="R207" s="73"/>
      <c r="S207" s="73"/>
      <c r="T207" s="74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20" t="s">
        <v>272</v>
      </c>
      <c r="AU207" s="20" t="s">
        <v>81</v>
      </c>
    </row>
    <row r="208" s="13" customFormat="1">
      <c r="A208" s="13"/>
      <c r="B208" s="194"/>
      <c r="C208" s="13"/>
      <c r="D208" s="195" t="s">
        <v>162</v>
      </c>
      <c r="E208" s="13"/>
      <c r="F208" s="197" t="s">
        <v>1149</v>
      </c>
      <c r="G208" s="13"/>
      <c r="H208" s="198">
        <v>1277.8499999999999</v>
      </c>
      <c r="I208" s="199"/>
      <c r="J208" s="13"/>
      <c r="K208" s="13"/>
      <c r="L208" s="194"/>
      <c r="M208" s="200"/>
      <c r="N208" s="201"/>
      <c r="O208" s="201"/>
      <c r="P208" s="201"/>
      <c r="Q208" s="201"/>
      <c r="R208" s="201"/>
      <c r="S208" s="201"/>
      <c r="T208" s="20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162</v>
      </c>
      <c r="AU208" s="196" t="s">
        <v>81</v>
      </c>
      <c r="AV208" s="13" t="s">
        <v>81</v>
      </c>
      <c r="AW208" s="13" t="s">
        <v>4</v>
      </c>
      <c r="AX208" s="13" t="s">
        <v>79</v>
      </c>
      <c r="AY208" s="196" t="s">
        <v>152</v>
      </c>
    </row>
    <row r="209" s="2" customFormat="1" ht="24.15" customHeight="1">
      <c r="A209" s="39"/>
      <c r="B209" s="174"/>
      <c r="C209" s="175" t="s">
        <v>344</v>
      </c>
      <c r="D209" s="175" t="s">
        <v>154</v>
      </c>
      <c r="E209" s="176" t="s">
        <v>345</v>
      </c>
      <c r="F209" s="177" t="s">
        <v>346</v>
      </c>
      <c r="G209" s="178" t="s">
        <v>329</v>
      </c>
      <c r="H209" s="179">
        <v>85.189999999999998</v>
      </c>
      <c r="I209" s="180"/>
      <c r="J209" s="181">
        <f>ROUND(I209*H209,2)</f>
        <v>0</v>
      </c>
      <c r="K209" s="182"/>
      <c r="L209" s="40"/>
      <c r="M209" s="183" t="s">
        <v>3</v>
      </c>
      <c r="N209" s="184" t="s">
        <v>43</v>
      </c>
      <c r="O209" s="73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7" t="s">
        <v>158</v>
      </c>
      <c r="AT209" s="187" t="s">
        <v>154</v>
      </c>
      <c r="AU209" s="187" t="s">
        <v>81</v>
      </c>
      <c r="AY209" s="20" t="s">
        <v>152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79</v>
      </c>
      <c r="BK209" s="188">
        <f>ROUND(I209*H209,2)</f>
        <v>0</v>
      </c>
      <c r="BL209" s="20" t="s">
        <v>158</v>
      </c>
      <c r="BM209" s="187" t="s">
        <v>1150</v>
      </c>
    </row>
    <row r="210" s="2" customFormat="1">
      <c r="A210" s="39"/>
      <c r="B210" s="40"/>
      <c r="C210" s="39"/>
      <c r="D210" s="189" t="s">
        <v>160</v>
      </c>
      <c r="E210" s="39"/>
      <c r="F210" s="190" t="s">
        <v>348</v>
      </c>
      <c r="G210" s="39"/>
      <c r="H210" s="39"/>
      <c r="I210" s="191"/>
      <c r="J210" s="39"/>
      <c r="K210" s="39"/>
      <c r="L210" s="40"/>
      <c r="M210" s="192"/>
      <c r="N210" s="19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160</v>
      </c>
      <c r="AU210" s="20" t="s">
        <v>81</v>
      </c>
    </row>
    <row r="211" s="2" customFormat="1">
      <c r="A211" s="39"/>
      <c r="B211" s="40"/>
      <c r="C211" s="39"/>
      <c r="D211" s="195" t="s">
        <v>272</v>
      </c>
      <c r="E211" s="39"/>
      <c r="F211" s="218" t="s">
        <v>349</v>
      </c>
      <c r="G211" s="39"/>
      <c r="H211" s="39"/>
      <c r="I211" s="191"/>
      <c r="J211" s="39"/>
      <c r="K211" s="39"/>
      <c r="L211" s="40"/>
      <c r="M211" s="192"/>
      <c r="N211" s="19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272</v>
      </c>
      <c r="AU211" s="20" t="s">
        <v>81</v>
      </c>
    </row>
    <row r="212" s="12" customFormat="1" ht="22.8" customHeight="1">
      <c r="A212" s="12"/>
      <c r="B212" s="161"/>
      <c r="C212" s="12"/>
      <c r="D212" s="162" t="s">
        <v>71</v>
      </c>
      <c r="E212" s="172" t="s">
        <v>350</v>
      </c>
      <c r="F212" s="172" t="s">
        <v>351</v>
      </c>
      <c r="G212" s="12"/>
      <c r="H212" s="12"/>
      <c r="I212" s="164"/>
      <c r="J212" s="173">
        <f>BK212</f>
        <v>0</v>
      </c>
      <c r="K212" s="12"/>
      <c r="L212" s="161"/>
      <c r="M212" s="166"/>
      <c r="N212" s="167"/>
      <c r="O212" s="167"/>
      <c r="P212" s="168">
        <f>SUM(P213:P214)</f>
        <v>0</v>
      </c>
      <c r="Q212" s="167"/>
      <c r="R212" s="168">
        <f>SUM(R213:R214)</f>
        <v>0</v>
      </c>
      <c r="S212" s="167"/>
      <c r="T212" s="169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2" t="s">
        <v>79</v>
      </c>
      <c r="AT212" s="170" t="s">
        <v>71</v>
      </c>
      <c r="AU212" s="170" t="s">
        <v>79</v>
      </c>
      <c r="AY212" s="162" t="s">
        <v>152</v>
      </c>
      <c r="BK212" s="171">
        <f>SUM(BK213:BK214)</f>
        <v>0</v>
      </c>
    </row>
    <row r="213" s="2" customFormat="1" ht="55.5" customHeight="1">
      <c r="A213" s="39"/>
      <c r="B213" s="174"/>
      <c r="C213" s="175" t="s">
        <v>352</v>
      </c>
      <c r="D213" s="175" t="s">
        <v>154</v>
      </c>
      <c r="E213" s="176" t="s">
        <v>353</v>
      </c>
      <c r="F213" s="177" t="s">
        <v>354</v>
      </c>
      <c r="G213" s="178" t="s">
        <v>329</v>
      </c>
      <c r="H213" s="179">
        <v>9.2530000000000001</v>
      </c>
      <c r="I213" s="180"/>
      <c r="J213" s="181">
        <f>ROUND(I213*H213,2)</f>
        <v>0</v>
      </c>
      <c r="K213" s="182"/>
      <c r="L213" s="40"/>
      <c r="M213" s="183" t="s">
        <v>3</v>
      </c>
      <c r="N213" s="184" t="s">
        <v>43</v>
      </c>
      <c r="O213" s="7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7" t="s">
        <v>158</v>
      </c>
      <c r="AT213" s="187" t="s">
        <v>154</v>
      </c>
      <c r="AU213" s="187" t="s">
        <v>81</v>
      </c>
      <c r="AY213" s="20" t="s">
        <v>152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79</v>
      </c>
      <c r="BK213" s="188">
        <f>ROUND(I213*H213,2)</f>
        <v>0</v>
      </c>
      <c r="BL213" s="20" t="s">
        <v>158</v>
      </c>
      <c r="BM213" s="187" t="s">
        <v>1151</v>
      </c>
    </row>
    <row r="214" s="2" customFormat="1">
      <c r="A214" s="39"/>
      <c r="B214" s="40"/>
      <c r="C214" s="39"/>
      <c r="D214" s="189" t="s">
        <v>160</v>
      </c>
      <c r="E214" s="39"/>
      <c r="F214" s="190" t="s">
        <v>356</v>
      </c>
      <c r="G214" s="39"/>
      <c r="H214" s="39"/>
      <c r="I214" s="191"/>
      <c r="J214" s="39"/>
      <c r="K214" s="39"/>
      <c r="L214" s="40"/>
      <c r="M214" s="192"/>
      <c r="N214" s="19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160</v>
      </c>
      <c r="AU214" s="20" t="s">
        <v>81</v>
      </c>
    </row>
    <row r="215" s="12" customFormat="1" ht="22.8" customHeight="1">
      <c r="A215" s="12"/>
      <c r="B215" s="161"/>
      <c r="C215" s="12"/>
      <c r="D215" s="162" t="s">
        <v>71</v>
      </c>
      <c r="E215" s="172" t="s">
        <v>359</v>
      </c>
      <c r="F215" s="172" t="s">
        <v>360</v>
      </c>
      <c r="G215" s="12"/>
      <c r="H215" s="12"/>
      <c r="I215" s="164"/>
      <c r="J215" s="173">
        <f>BK215</f>
        <v>0</v>
      </c>
      <c r="K215" s="12"/>
      <c r="L215" s="161"/>
      <c r="M215" s="166"/>
      <c r="N215" s="167"/>
      <c r="O215" s="167"/>
      <c r="P215" s="168">
        <f>SUM(P216:P227)</f>
        <v>0</v>
      </c>
      <c r="Q215" s="167"/>
      <c r="R215" s="168">
        <f>SUM(R216:R227)</f>
        <v>2.0146500000000001</v>
      </c>
      <c r="S215" s="167"/>
      <c r="T215" s="169">
        <f>SUM(T216:T227)</f>
        <v>0.0018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62" t="s">
        <v>81</v>
      </c>
      <c r="AT215" s="170" t="s">
        <v>71</v>
      </c>
      <c r="AU215" s="170" t="s">
        <v>79</v>
      </c>
      <c r="AY215" s="162" t="s">
        <v>152</v>
      </c>
      <c r="BK215" s="171">
        <f>SUM(BK216:BK227)</f>
        <v>0</v>
      </c>
    </row>
    <row r="216" s="2" customFormat="1" ht="33" customHeight="1">
      <c r="A216" s="39"/>
      <c r="B216" s="174"/>
      <c r="C216" s="175" t="s">
        <v>361</v>
      </c>
      <c r="D216" s="175" t="s">
        <v>154</v>
      </c>
      <c r="E216" s="176" t="s">
        <v>368</v>
      </c>
      <c r="F216" s="177" t="s">
        <v>369</v>
      </c>
      <c r="G216" s="178" t="s">
        <v>157</v>
      </c>
      <c r="H216" s="179">
        <v>334</v>
      </c>
      <c r="I216" s="180"/>
      <c r="J216" s="181">
        <f>ROUND(I216*H216,2)</f>
        <v>0</v>
      </c>
      <c r="K216" s="182"/>
      <c r="L216" s="40"/>
      <c r="M216" s="183" t="s">
        <v>3</v>
      </c>
      <c r="N216" s="184" t="s">
        <v>43</v>
      </c>
      <c r="O216" s="73"/>
      <c r="P216" s="185">
        <f>O216*H216</f>
        <v>0</v>
      </c>
      <c r="Q216" s="185">
        <v>0</v>
      </c>
      <c r="R216" s="185">
        <f>Q216*H216</f>
        <v>0</v>
      </c>
      <c r="S216" s="185">
        <v>0</v>
      </c>
      <c r="T216" s="18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87" t="s">
        <v>279</v>
      </c>
      <c r="AT216" s="187" t="s">
        <v>154</v>
      </c>
      <c r="AU216" s="187" t="s">
        <v>81</v>
      </c>
      <c r="AY216" s="20" t="s">
        <v>152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20" t="s">
        <v>79</v>
      </c>
      <c r="BK216" s="188">
        <f>ROUND(I216*H216,2)</f>
        <v>0</v>
      </c>
      <c r="BL216" s="20" t="s">
        <v>279</v>
      </c>
      <c r="BM216" s="187" t="s">
        <v>1152</v>
      </c>
    </row>
    <row r="217" s="2" customFormat="1">
      <c r="A217" s="39"/>
      <c r="B217" s="40"/>
      <c r="C217" s="39"/>
      <c r="D217" s="189" t="s">
        <v>160</v>
      </c>
      <c r="E217" s="39"/>
      <c r="F217" s="190" t="s">
        <v>371</v>
      </c>
      <c r="G217" s="39"/>
      <c r="H217" s="39"/>
      <c r="I217" s="191"/>
      <c r="J217" s="39"/>
      <c r="K217" s="39"/>
      <c r="L217" s="40"/>
      <c r="M217" s="192"/>
      <c r="N217" s="19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160</v>
      </c>
      <c r="AU217" s="20" t="s">
        <v>81</v>
      </c>
    </row>
    <row r="218" s="13" customFormat="1">
      <c r="A218" s="13"/>
      <c r="B218" s="194"/>
      <c r="C218" s="13"/>
      <c r="D218" s="195" t="s">
        <v>162</v>
      </c>
      <c r="E218" s="196" t="s">
        <v>3</v>
      </c>
      <c r="F218" s="197" t="s">
        <v>1153</v>
      </c>
      <c r="G218" s="13"/>
      <c r="H218" s="198">
        <v>162.40000000000001</v>
      </c>
      <c r="I218" s="199"/>
      <c r="J218" s="13"/>
      <c r="K218" s="13"/>
      <c r="L218" s="194"/>
      <c r="M218" s="200"/>
      <c r="N218" s="201"/>
      <c r="O218" s="201"/>
      <c r="P218" s="201"/>
      <c r="Q218" s="201"/>
      <c r="R218" s="201"/>
      <c r="S218" s="201"/>
      <c r="T218" s="20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6" t="s">
        <v>162</v>
      </c>
      <c r="AU218" s="196" t="s">
        <v>81</v>
      </c>
      <c r="AV218" s="13" t="s">
        <v>81</v>
      </c>
      <c r="AW218" s="13" t="s">
        <v>33</v>
      </c>
      <c r="AX218" s="13" t="s">
        <v>72</v>
      </c>
      <c r="AY218" s="196" t="s">
        <v>152</v>
      </c>
    </row>
    <row r="219" s="13" customFormat="1">
      <c r="A219" s="13"/>
      <c r="B219" s="194"/>
      <c r="C219" s="13"/>
      <c r="D219" s="195" t="s">
        <v>162</v>
      </c>
      <c r="E219" s="196" t="s">
        <v>3</v>
      </c>
      <c r="F219" s="197" t="s">
        <v>1154</v>
      </c>
      <c r="G219" s="13"/>
      <c r="H219" s="198">
        <v>171.59999999999999</v>
      </c>
      <c r="I219" s="199"/>
      <c r="J219" s="13"/>
      <c r="K219" s="13"/>
      <c r="L219" s="194"/>
      <c r="M219" s="200"/>
      <c r="N219" s="201"/>
      <c r="O219" s="201"/>
      <c r="P219" s="201"/>
      <c r="Q219" s="201"/>
      <c r="R219" s="201"/>
      <c r="S219" s="201"/>
      <c r="T219" s="20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6" t="s">
        <v>162</v>
      </c>
      <c r="AU219" s="196" t="s">
        <v>81</v>
      </c>
      <c r="AV219" s="13" t="s">
        <v>81</v>
      </c>
      <c r="AW219" s="13" t="s">
        <v>33</v>
      </c>
      <c r="AX219" s="13" t="s">
        <v>72</v>
      </c>
      <c r="AY219" s="196" t="s">
        <v>152</v>
      </c>
    </row>
    <row r="220" s="15" customFormat="1">
      <c r="A220" s="15"/>
      <c r="B220" s="210"/>
      <c r="C220" s="15"/>
      <c r="D220" s="195" t="s">
        <v>162</v>
      </c>
      <c r="E220" s="211" t="s">
        <v>3</v>
      </c>
      <c r="F220" s="212" t="s">
        <v>242</v>
      </c>
      <c r="G220" s="15"/>
      <c r="H220" s="213">
        <v>334</v>
      </c>
      <c r="I220" s="214"/>
      <c r="J220" s="15"/>
      <c r="K220" s="15"/>
      <c r="L220" s="210"/>
      <c r="M220" s="215"/>
      <c r="N220" s="216"/>
      <c r="O220" s="216"/>
      <c r="P220" s="216"/>
      <c r="Q220" s="216"/>
      <c r="R220" s="216"/>
      <c r="S220" s="216"/>
      <c r="T220" s="21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1" t="s">
        <v>162</v>
      </c>
      <c r="AU220" s="211" t="s">
        <v>81</v>
      </c>
      <c r="AV220" s="15" t="s">
        <v>158</v>
      </c>
      <c r="AW220" s="15" t="s">
        <v>33</v>
      </c>
      <c r="AX220" s="15" t="s">
        <v>79</v>
      </c>
      <c r="AY220" s="211" t="s">
        <v>152</v>
      </c>
    </row>
    <row r="221" s="2" customFormat="1" ht="49.05" customHeight="1">
      <c r="A221" s="39"/>
      <c r="B221" s="174"/>
      <c r="C221" s="227" t="s">
        <v>367</v>
      </c>
      <c r="D221" s="227" t="s">
        <v>379</v>
      </c>
      <c r="E221" s="228" t="s">
        <v>380</v>
      </c>
      <c r="F221" s="229" t="s">
        <v>381</v>
      </c>
      <c r="G221" s="230" t="s">
        <v>157</v>
      </c>
      <c r="H221" s="231">
        <v>366.30000000000001</v>
      </c>
      <c r="I221" s="232"/>
      <c r="J221" s="233">
        <f>ROUND(I221*H221,2)</f>
        <v>0</v>
      </c>
      <c r="K221" s="234"/>
      <c r="L221" s="235"/>
      <c r="M221" s="236" t="s">
        <v>3</v>
      </c>
      <c r="N221" s="237" t="s">
        <v>43</v>
      </c>
      <c r="O221" s="73"/>
      <c r="P221" s="185">
        <f>O221*H221</f>
        <v>0</v>
      </c>
      <c r="Q221" s="185">
        <v>0.0054999999999999997</v>
      </c>
      <c r="R221" s="185">
        <f>Q221*H221</f>
        <v>2.0146500000000001</v>
      </c>
      <c r="S221" s="185">
        <v>0</v>
      </c>
      <c r="T221" s="18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87" t="s">
        <v>382</v>
      </c>
      <c r="AT221" s="187" t="s">
        <v>379</v>
      </c>
      <c r="AU221" s="187" t="s">
        <v>81</v>
      </c>
      <c r="AY221" s="20" t="s">
        <v>152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20" t="s">
        <v>79</v>
      </c>
      <c r="BK221" s="188">
        <f>ROUND(I221*H221,2)</f>
        <v>0</v>
      </c>
      <c r="BL221" s="20" t="s">
        <v>279</v>
      </c>
      <c r="BM221" s="187" t="s">
        <v>1155</v>
      </c>
    </row>
    <row r="222" s="2" customFormat="1">
      <c r="A222" s="39"/>
      <c r="B222" s="40"/>
      <c r="C222" s="39"/>
      <c r="D222" s="189" t="s">
        <v>160</v>
      </c>
      <c r="E222" s="39"/>
      <c r="F222" s="190" t="s">
        <v>384</v>
      </c>
      <c r="G222" s="39"/>
      <c r="H222" s="39"/>
      <c r="I222" s="191"/>
      <c r="J222" s="39"/>
      <c r="K222" s="39"/>
      <c r="L222" s="40"/>
      <c r="M222" s="192"/>
      <c r="N222" s="193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160</v>
      </c>
      <c r="AU222" s="20" t="s">
        <v>81</v>
      </c>
    </row>
    <row r="223" s="13" customFormat="1">
      <c r="A223" s="13"/>
      <c r="B223" s="194"/>
      <c r="C223" s="13"/>
      <c r="D223" s="195" t="s">
        <v>162</v>
      </c>
      <c r="E223" s="13"/>
      <c r="F223" s="197" t="s">
        <v>1156</v>
      </c>
      <c r="G223" s="13"/>
      <c r="H223" s="198">
        <v>366.30000000000001</v>
      </c>
      <c r="I223" s="199"/>
      <c r="J223" s="13"/>
      <c r="K223" s="13"/>
      <c r="L223" s="194"/>
      <c r="M223" s="200"/>
      <c r="N223" s="201"/>
      <c r="O223" s="201"/>
      <c r="P223" s="201"/>
      <c r="Q223" s="201"/>
      <c r="R223" s="201"/>
      <c r="S223" s="201"/>
      <c r="T223" s="20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6" t="s">
        <v>162</v>
      </c>
      <c r="AU223" s="196" t="s">
        <v>81</v>
      </c>
      <c r="AV223" s="13" t="s">
        <v>81</v>
      </c>
      <c r="AW223" s="13" t="s">
        <v>4</v>
      </c>
      <c r="AX223" s="13" t="s">
        <v>79</v>
      </c>
      <c r="AY223" s="196" t="s">
        <v>152</v>
      </c>
    </row>
    <row r="224" s="2" customFormat="1" ht="49.05" customHeight="1">
      <c r="A224" s="39"/>
      <c r="B224" s="174"/>
      <c r="C224" s="175" t="s">
        <v>378</v>
      </c>
      <c r="D224" s="175" t="s">
        <v>154</v>
      </c>
      <c r="E224" s="176" t="s">
        <v>386</v>
      </c>
      <c r="F224" s="177" t="s">
        <v>387</v>
      </c>
      <c r="G224" s="178" t="s">
        <v>329</v>
      </c>
      <c r="H224" s="179">
        <v>2.0150000000000001</v>
      </c>
      <c r="I224" s="180"/>
      <c r="J224" s="181">
        <f>ROUND(I224*H224,2)</f>
        <v>0</v>
      </c>
      <c r="K224" s="182"/>
      <c r="L224" s="40"/>
      <c r="M224" s="183" t="s">
        <v>3</v>
      </c>
      <c r="N224" s="184" t="s">
        <v>43</v>
      </c>
      <c r="O224" s="73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187" t="s">
        <v>279</v>
      </c>
      <c r="AT224" s="187" t="s">
        <v>154</v>
      </c>
      <c r="AU224" s="187" t="s">
        <v>81</v>
      </c>
      <c r="AY224" s="20" t="s">
        <v>152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20" t="s">
        <v>79</v>
      </c>
      <c r="BK224" s="188">
        <f>ROUND(I224*H224,2)</f>
        <v>0</v>
      </c>
      <c r="BL224" s="20" t="s">
        <v>279</v>
      </c>
      <c r="BM224" s="187" t="s">
        <v>1157</v>
      </c>
    </row>
    <row r="225" s="2" customFormat="1">
      <c r="A225" s="39"/>
      <c r="B225" s="40"/>
      <c r="C225" s="39"/>
      <c r="D225" s="189" t="s">
        <v>160</v>
      </c>
      <c r="E225" s="39"/>
      <c r="F225" s="190" t="s">
        <v>389</v>
      </c>
      <c r="G225" s="39"/>
      <c r="H225" s="39"/>
      <c r="I225" s="191"/>
      <c r="J225" s="39"/>
      <c r="K225" s="39"/>
      <c r="L225" s="40"/>
      <c r="M225" s="192"/>
      <c r="N225" s="193"/>
      <c r="O225" s="73"/>
      <c r="P225" s="73"/>
      <c r="Q225" s="73"/>
      <c r="R225" s="73"/>
      <c r="S225" s="73"/>
      <c r="T225" s="74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20" t="s">
        <v>160</v>
      </c>
      <c r="AU225" s="20" t="s">
        <v>81</v>
      </c>
    </row>
    <row r="226" s="2" customFormat="1" ht="33" customHeight="1">
      <c r="A226" s="39"/>
      <c r="B226" s="174"/>
      <c r="C226" s="175" t="s">
        <v>382</v>
      </c>
      <c r="D226" s="175" t="s">
        <v>154</v>
      </c>
      <c r="E226" s="176" t="s">
        <v>362</v>
      </c>
      <c r="F226" s="177" t="s">
        <v>363</v>
      </c>
      <c r="G226" s="178" t="s">
        <v>364</v>
      </c>
      <c r="H226" s="179">
        <v>6</v>
      </c>
      <c r="I226" s="180"/>
      <c r="J226" s="181">
        <f>ROUND(I226*H226,2)</f>
        <v>0</v>
      </c>
      <c r="K226" s="182"/>
      <c r="L226" s="40"/>
      <c r="M226" s="183" t="s">
        <v>3</v>
      </c>
      <c r="N226" s="184" t="s">
        <v>43</v>
      </c>
      <c r="O226" s="73"/>
      <c r="P226" s="185">
        <f>O226*H226</f>
        <v>0</v>
      </c>
      <c r="Q226" s="185">
        <v>0</v>
      </c>
      <c r="R226" s="185">
        <f>Q226*H226</f>
        <v>0</v>
      </c>
      <c r="S226" s="185">
        <v>0.00029999999999999997</v>
      </c>
      <c r="T226" s="186">
        <f>S226*H226</f>
        <v>0.0018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187" t="s">
        <v>279</v>
      </c>
      <c r="AT226" s="187" t="s">
        <v>154</v>
      </c>
      <c r="AU226" s="187" t="s">
        <v>81</v>
      </c>
      <c r="AY226" s="20" t="s">
        <v>152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20" t="s">
        <v>79</v>
      </c>
      <c r="BK226" s="188">
        <f>ROUND(I226*H226,2)</f>
        <v>0</v>
      </c>
      <c r="BL226" s="20" t="s">
        <v>279</v>
      </c>
      <c r="BM226" s="187" t="s">
        <v>1158</v>
      </c>
    </row>
    <row r="227" s="2" customFormat="1">
      <c r="A227" s="39"/>
      <c r="B227" s="40"/>
      <c r="C227" s="39"/>
      <c r="D227" s="189" t="s">
        <v>160</v>
      </c>
      <c r="E227" s="39"/>
      <c r="F227" s="190" t="s">
        <v>366</v>
      </c>
      <c r="G227" s="39"/>
      <c r="H227" s="39"/>
      <c r="I227" s="191"/>
      <c r="J227" s="39"/>
      <c r="K227" s="39"/>
      <c r="L227" s="40"/>
      <c r="M227" s="192"/>
      <c r="N227" s="193"/>
      <c r="O227" s="73"/>
      <c r="P227" s="73"/>
      <c r="Q227" s="73"/>
      <c r="R227" s="73"/>
      <c r="S227" s="73"/>
      <c r="T227" s="74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20" t="s">
        <v>160</v>
      </c>
      <c r="AU227" s="20" t="s">
        <v>81</v>
      </c>
    </row>
    <row r="228" s="12" customFormat="1" ht="22.8" customHeight="1">
      <c r="A228" s="12"/>
      <c r="B228" s="161"/>
      <c r="C228" s="12"/>
      <c r="D228" s="162" t="s">
        <v>71</v>
      </c>
      <c r="E228" s="172" t="s">
        <v>390</v>
      </c>
      <c r="F228" s="172" t="s">
        <v>391</v>
      </c>
      <c r="G228" s="12"/>
      <c r="H228" s="12"/>
      <c r="I228" s="164"/>
      <c r="J228" s="173">
        <f>BK228</f>
        <v>0</v>
      </c>
      <c r="K228" s="12"/>
      <c r="L228" s="161"/>
      <c r="M228" s="166"/>
      <c r="N228" s="167"/>
      <c r="O228" s="167"/>
      <c r="P228" s="168">
        <f>SUM(P229:P231)</f>
        <v>0</v>
      </c>
      <c r="Q228" s="167"/>
      <c r="R228" s="168">
        <f>SUM(R229:R231)</f>
        <v>0.00096000000000000013</v>
      </c>
      <c r="S228" s="167"/>
      <c r="T228" s="169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62" t="s">
        <v>81</v>
      </c>
      <c r="AT228" s="170" t="s">
        <v>71</v>
      </c>
      <c r="AU228" s="170" t="s">
        <v>79</v>
      </c>
      <c r="AY228" s="162" t="s">
        <v>152</v>
      </c>
      <c r="BK228" s="171">
        <f>SUM(BK229:BK231)</f>
        <v>0</v>
      </c>
    </row>
    <row r="229" s="2" customFormat="1" ht="16.5" customHeight="1">
      <c r="A229" s="39"/>
      <c r="B229" s="174"/>
      <c r="C229" s="175" t="s">
        <v>392</v>
      </c>
      <c r="D229" s="175" t="s">
        <v>154</v>
      </c>
      <c r="E229" s="176" t="s">
        <v>393</v>
      </c>
      <c r="F229" s="177" t="s">
        <v>394</v>
      </c>
      <c r="G229" s="178" t="s">
        <v>364</v>
      </c>
      <c r="H229" s="179">
        <v>6</v>
      </c>
      <c r="I229" s="180"/>
      <c r="J229" s="181">
        <f>ROUND(I229*H229,2)</f>
        <v>0</v>
      </c>
      <c r="K229" s="182"/>
      <c r="L229" s="40"/>
      <c r="M229" s="183" t="s">
        <v>3</v>
      </c>
      <c r="N229" s="184" t="s">
        <v>43</v>
      </c>
      <c r="O229" s="73"/>
      <c r="P229" s="185">
        <f>O229*H229</f>
        <v>0</v>
      </c>
      <c r="Q229" s="185">
        <v>0.00016000000000000001</v>
      </c>
      <c r="R229" s="185">
        <f>Q229*H229</f>
        <v>0.00096000000000000013</v>
      </c>
      <c r="S229" s="185">
        <v>0</v>
      </c>
      <c r="T229" s="18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87" t="s">
        <v>279</v>
      </c>
      <c r="AT229" s="187" t="s">
        <v>154</v>
      </c>
      <c r="AU229" s="187" t="s">
        <v>81</v>
      </c>
      <c r="AY229" s="20" t="s">
        <v>152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20" t="s">
        <v>79</v>
      </c>
      <c r="BK229" s="188">
        <f>ROUND(I229*H229,2)</f>
        <v>0</v>
      </c>
      <c r="BL229" s="20" t="s">
        <v>279</v>
      </c>
      <c r="BM229" s="187" t="s">
        <v>1159</v>
      </c>
    </row>
    <row r="230" s="2" customFormat="1" ht="44.25" customHeight="1">
      <c r="A230" s="39"/>
      <c r="B230" s="174"/>
      <c r="C230" s="175" t="s">
        <v>396</v>
      </c>
      <c r="D230" s="175" t="s">
        <v>154</v>
      </c>
      <c r="E230" s="176" t="s">
        <v>397</v>
      </c>
      <c r="F230" s="177" t="s">
        <v>398</v>
      </c>
      <c r="G230" s="178" t="s">
        <v>399</v>
      </c>
      <c r="H230" s="238"/>
      <c r="I230" s="180"/>
      <c r="J230" s="181">
        <f>ROUND(I230*H230,2)</f>
        <v>0</v>
      </c>
      <c r="K230" s="182"/>
      <c r="L230" s="40"/>
      <c r="M230" s="183" t="s">
        <v>3</v>
      </c>
      <c r="N230" s="184" t="s">
        <v>43</v>
      </c>
      <c r="O230" s="73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187" t="s">
        <v>279</v>
      </c>
      <c r="AT230" s="187" t="s">
        <v>154</v>
      </c>
      <c r="AU230" s="187" t="s">
        <v>81</v>
      </c>
      <c r="AY230" s="20" t="s">
        <v>152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20" t="s">
        <v>79</v>
      </c>
      <c r="BK230" s="188">
        <f>ROUND(I230*H230,2)</f>
        <v>0</v>
      </c>
      <c r="BL230" s="20" t="s">
        <v>279</v>
      </c>
      <c r="BM230" s="187" t="s">
        <v>1160</v>
      </c>
    </row>
    <row r="231" s="2" customFormat="1">
      <c r="A231" s="39"/>
      <c r="B231" s="40"/>
      <c r="C231" s="39"/>
      <c r="D231" s="189" t="s">
        <v>160</v>
      </c>
      <c r="E231" s="39"/>
      <c r="F231" s="190" t="s">
        <v>401</v>
      </c>
      <c r="G231" s="39"/>
      <c r="H231" s="39"/>
      <c r="I231" s="191"/>
      <c r="J231" s="39"/>
      <c r="K231" s="39"/>
      <c r="L231" s="40"/>
      <c r="M231" s="192"/>
      <c r="N231" s="193"/>
      <c r="O231" s="73"/>
      <c r="P231" s="73"/>
      <c r="Q231" s="73"/>
      <c r="R231" s="73"/>
      <c r="S231" s="73"/>
      <c r="T231" s="74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20" t="s">
        <v>160</v>
      </c>
      <c r="AU231" s="20" t="s">
        <v>81</v>
      </c>
    </row>
    <row r="232" s="12" customFormat="1" ht="22.8" customHeight="1">
      <c r="A232" s="12"/>
      <c r="B232" s="161"/>
      <c r="C232" s="12"/>
      <c r="D232" s="162" t="s">
        <v>71</v>
      </c>
      <c r="E232" s="172" t="s">
        <v>402</v>
      </c>
      <c r="F232" s="172" t="s">
        <v>403</v>
      </c>
      <c r="G232" s="12"/>
      <c r="H232" s="12"/>
      <c r="I232" s="164"/>
      <c r="J232" s="173">
        <f>BK232</f>
        <v>0</v>
      </c>
      <c r="K232" s="12"/>
      <c r="L232" s="161"/>
      <c r="M232" s="166"/>
      <c r="N232" s="167"/>
      <c r="O232" s="167"/>
      <c r="P232" s="168">
        <f>SUM(P233:P246)</f>
        <v>0</v>
      </c>
      <c r="Q232" s="167"/>
      <c r="R232" s="168">
        <f>SUM(R233:R246)</f>
        <v>0.0016000000000000001</v>
      </c>
      <c r="S232" s="167"/>
      <c r="T232" s="169">
        <f>SUM(T233:T246)</f>
        <v>0.00080000000000000004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62" t="s">
        <v>81</v>
      </c>
      <c r="AT232" s="170" t="s">
        <v>71</v>
      </c>
      <c r="AU232" s="170" t="s">
        <v>79</v>
      </c>
      <c r="AY232" s="162" t="s">
        <v>152</v>
      </c>
      <c r="BK232" s="171">
        <f>SUM(BK233:BK246)</f>
        <v>0</v>
      </c>
    </row>
    <row r="233" s="2" customFormat="1" ht="24.15" customHeight="1">
      <c r="A233" s="39"/>
      <c r="B233" s="174"/>
      <c r="C233" s="175" t="s">
        <v>404</v>
      </c>
      <c r="D233" s="175" t="s">
        <v>154</v>
      </c>
      <c r="E233" s="176" t="s">
        <v>405</v>
      </c>
      <c r="F233" s="177" t="s">
        <v>406</v>
      </c>
      <c r="G233" s="178" t="s">
        <v>364</v>
      </c>
      <c r="H233" s="179">
        <v>8</v>
      </c>
      <c r="I233" s="180"/>
      <c r="J233" s="181">
        <f>ROUND(I233*H233,2)</f>
        <v>0</v>
      </c>
      <c r="K233" s="182"/>
      <c r="L233" s="40"/>
      <c r="M233" s="183" t="s">
        <v>3</v>
      </c>
      <c r="N233" s="184" t="s">
        <v>43</v>
      </c>
      <c r="O233" s="73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87" t="s">
        <v>279</v>
      </c>
      <c r="AT233" s="187" t="s">
        <v>154</v>
      </c>
      <c r="AU233" s="187" t="s">
        <v>81</v>
      </c>
      <c r="AY233" s="20" t="s">
        <v>152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20" t="s">
        <v>79</v>
      </c>
      <c r="BK233" s="188">
        <f>ROUND(I233*H233,2)</f>
        <v>0</v>
      </c>
      <c r="BL233" s="20" t="s">
        <v>279</v>
      </c>
      <c r="BM233" s="187" t="s">
        <v>1161</v>
      </c>
    </row>
    <row r="234" s="2" customFormat="1">
      <c r="A234" s="39"/>
      <c r="B234" s="40"/>
      <c r="C234" s="39"/>
      <c r="D234" s="189" t="s">
        <v>160</v>
      </c>
      <c r="E234" s="39"/>
      <c r="F234" s="190" t="s">
        <v>408</v>
      </c>
      <c r="G234" s="39"/>
      <c r="H234" s="39"/>
      <c r="I234" s="191"/>
      <c r="J234" s="39"/>
      <c r="K234" s="39"/>
      <c r="L234" s="40"/>
      <c r="M234" s="192"/>
      <c r="N234" s="19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160</v>
      </c>
      <c r="AU234" s="20" t="s">
        <v>81</v>
      </c>
    </row>
    <row r="235" s="13" customFormat="1">
      <c r="A235" s="13"/>
      <c r="B235" s="194"/>
      <c r="C235" s="13"/>
      <c r="D235" s="195" t="s">
        <v>162</v>
      </c>
      <c r="E235" s="196" t="s">
        <v>3</v>
      </c>
      <c r="F235" s="197" t="s">
        <v>1162</v>
      </c>
      <c r="G235" s="13"/>
      <c r="H235" s="198">
        <v>6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162</v>
      </c>
      <c r="AU235" s="196" t="s">
        <v>81</v>
      </c>
      <c r="AV235" s="13" t="s">
        <v>81</v>
      </c>
      <c r="AW235" s="13" t="s">
        <v>33</v>
      </c>
      <c r="AX235" s="13" t="s">
        <v>72</v>
      </c>
      <c r="AY235" s="196" t="s">
        <v>152</v>
      </c>
    </row>
    <row r="236" s="13" customFormat="1">
      <c r="A236" s="13"/>
      <c r="B236" s="194"/>
      <c r="C236" s="13"/>
      <c r="D236" s="195" t="s">
        <v>162</v>
      </c>
      <c r="E236" s="196" t="s">
        <v>3</v>
      </c>
      <c r="F236" s="197" t="s">
        <v>1163</v>
      </c>
      <c r="G236" s="13"/>
      <c r="H236" s="198">
        <v>2</v>
      </c>
      <c r="I236" s="199"/>
      <c r="J236" s="13"/>
      <c r="K236" s="13"/>
      <c r="L236" s="194"/>
      <c r="M236" s="200"/>
      <c r="N236" s="201"/>
      <c r="O236" s="201"/>
      <c r="P236" s="201"/>
      <c r="Q236" s="201"/>
      <c r="R236" s="201"/>
      <c r="S236" s="201"/>
      <c r="T236" s="20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6" t="s">
        <v>162</v>
      </c>
      <c r="AU236" s="196" t="s">
        <v>81</v>
      </c>
      <c r="AV236" s="13" t="s">
        <v>81</v>
      </c>
      <c r="AW236" s="13" t="s">
        <v>33</v>
      </c>
      <c r="AX236" s="13" t="s">
        <v>72</v>
      </c>
      <c r="AY236" s="196" t="s">
        <v>152</v>
      </c>
    </row>
    <row r="237" s="15" customFormat="1">
      <c r="A237" s="15"/>
      <c r="B237" s="210"/>
      <c r="C237" s="15"/>
      <c r="D237" s="195" t="s">
        <v>162</v>
      </c>
      <c r="E237" s="211" t="s">
        <v>3</v>
      </c>
      <c r="F237" s="212" t="s">
        <v>242</v>
      </c>
      <c r="G237" s="15"/>
      <c r="H237" s="213">
        <v>8</v>
      </c>
      <c r="I237" s="214"/>
      <c r="J237" s="15"/>
      <c r="K237" s="15"/>
      <c r="L237" s="210"/>
      <c r="M237" s="215"/>
      <c r="N237" s="216"/>
      <c r="O237" s="216"/>
      <c r="P237" s="216"/>
      <c r="Q237" s="216"/>
      <c r="R237" s="216"/>
      <c r="S237" s="216"/>
      <c r="T237" s="21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1" t="s">
        <v>162</v>
      </c>
      <c r="AU237" s="211" t="s">
        <v>81</v>
      </c>
      <c r="AV237" s="15" t="s">
        <v>158</v>
      </c>
      <c r="AW237" s="15" t="s">
        <v>33</v>
      </c>
      <c r="AX237" s="15" t="s">
        <v>79</v>
      </c>
      <c r="AY237" s="211" t="s">
        <v>152</v>
      </c>
    </row>
    <row r="238" s="2" customFormat="1" ht="24.15" customHeight="1">
      <c r="A238" s="39"/>
      <c r="B238" s="174"/>
      <c r="C238" s="227" t="s">
        <v>412</v>
      </c>
      <c r="D238" s="227" t="s">
        <v>379</v>
      </c>
      <c r="E238" s="228" t="s">
        <v>413</v>
      </c>
      <c r="F238" s="229" t="s">
        <v>414</v>
      </c>
      <c r="G238" s="230" t="s">
        <v>364</v>
      </c>
      <c r="H238" s="231">
        <v>2</v>
      </c>
      <c r="I238" s="232"/>
      <c r="J238" s="233">
        <f>ROUND(I238*H238,2)</f>
        <v>0</v>
      </c>
      <c r="K238" s="234"/>
      <c r="L238" s="235"/>
      <c r="M238" s="236" t="s">
        <v>3</v>
      </c>
      <c r="N238" s="237" t="s">
        <v>43</v>
      </c>
      <c r="O238" s="73"/>
      <c r="P238" s="185">
        <f>O238*H238</f>
        <v>0</v>
      </c>
      <c r="Q238" s="185">
        <v>0.00080000000000000004</v>
      </c>
      <c r="R238" s="185">
        <f>Q238*H238</f>
        <v>0.0016000000000000001</v>
      </c>
      <c r="S238" s="185">
        <v>0</v>
      </c>
      <c r="T238" s="18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87" t="s">
        <v>382</v>
      </c>
      <c r="AT238" s="187" t="s">
        <v>379</v>
      </c>
      <c r="AU238" s="187" t="s">
        <v>81</v>
      </c>
      <c r="AY238" s="20" t="s">
        <v>152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20" t="s">
        <v>79</v>
      </c>
      <c r="BK238" s="188">
        <f>ROUND(I238*H238,2)</f>
        <v>0</v>
      </c>
      <c r="BL238" s="20" t="s">
        <v>279</v>
      </c>
      <c r="BM238" s="187" t="s">
        <v>1164</v>
      </c>
    </row>
    <row r="239" s="2" customFormat="1">
      <c r="A239" s="39"/>
      <c r="B239" s="40"/>
      <c r="C239" s="39"/>
      <c r="D239" s="189" t="s">
        <v>160</v>
      </c>
      <c r="E239" s="39"/>
      <c r="F239" s="190" t="s">
        <v>416</v>
      </c>
      <c r="G239" s="39"/>
      <c r="H239" s="39"/>
      <c r="I239" s="191"/>
      <c r="J239" s="39"/>
      <c r="K239" s="39"/>
      <c r="L239" s="40"/>
      <c r="M239" s="192"/>
      <c r="N239" s="193"/>
      <c r="O239" s="73"/>
      <c r="P239" s="73"/>
      <c r="Q239" s="73"/>
      <c r="R239" s="73"/>
      <c r="S239" s="73"/>
      <c r="T239" s="7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20" t="s">
        <v>160</v>
      </c>
      <c r="AU239" s="20" t="s">
        <v>81</v>
      </c>
    </row>
    <row r="240" s="2" customFormat="1" ht="24.15" customHeight="1">
      <c r="A240" s="39"/>
      <c r="B240" s="174"/>
      <c r="C240" s="175" t="s">
        <v>417</v>
      </c>
      <c r="D240" s="175" t="s">
        <v>154</v>
      </c>
      <c r="E240" s="176" t="s">
        <v>1165</v>
      </c>
      <c r="F240" s="177" t="s">
        <v>1166</v>
      </c>
      <c r="G240" s="178" t="s">
        <v>364</v>
      </c>
      <c r="H240" s="179">
        <v>8</v>
      </c>
      <c r="I240" s="180"/>
      <c r="J240" s="181">
        <f>ROUND(I240*H240,2)</f>
        <v>0</v>
      </c>
      <c r="K240" s="182"/>
      <c r="L240" s="40"/>
      <c r="M240" s="183" t="s">
        <v>3</v>
      </c>
      <c r="N240" s="184" t="s">
        <v>43</v>
      </c>
      <c r="O240" s="73"/>
      <c r="P240" s="185">
        <f>O240*H240</f>
        <v>0</v>
      </c>
      <c r="Q240" s="185">
        <v>0</v>
      </c>
      <c r="R240" s="185">
        <f>Q240*H240</f>
        <v>0</v>
      </c>
      <c r="S240" s="185">
        <v>0.00010000000000000001</v>
      </c>
      <c r="T240" s="186">
        <f>S240*H240</f>
        <v>0.00080000000000000004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187" t="s">
        <v>279</v>
      </c>
      <c r="AT240" s="187" t="s">
        <v>154</v>
      </c>
      <c r="AU240" s="187" t="s">
        <v>81</v>
      </c>
      <c r="AY240" s="20" t="s">
        <v>152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79</v>
      </c>
      <c r="BK240" s="188">
        <f>ROUND(I240*H240,2)</f>
        <v>0</v>
      </c>
      <c r="BL240" s="20" t="s">
        <v>279</v>
      </c>
      <c r="BM240" s="187" t="s">
        <v>1167</v>
      </c>
    </row>
    <row r="241" s="2" customFormat="1">
      <c r="A241" s="39"/>
      <c r="B241" s="40"/>
      <c r="C241" s="39"/>
      <c r="D241" s="189" t="s">
        <v>160</v>
      </c>
      <c r="E241" s="39"/>
      <c r="F241" s="190" t="s">
        <v>1168</v>
      </c>
      <c r="G241" s="39"/>
      <c r="H241" s="39"/>
      <c r="I241" s="191"/>
      <c r="J241" s="39"/>
      <c r="K241" s="39"/>
      <c r="L241" s="40"/>
      <c r="M241" s="192"/>
      <c r="N241" s="19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160</v>
      </c>
      <c r="AU241" s="20" t="s">
        <v>81</v>
      </c>
    </row>
    <row r="242" s="13" customFormat="1">
      <c r="A242" s="13"/>
      <c r="B242" s="194"/>
      <c r="C242" s="13"/>
      <c r="D242" s="195" t="s">
        <v>162</v>
      </c>
      <c r="E242" s="196" t="s">
        <v>3</v>
      </c>
      <c r="F242" s="197" t="s">
        <v>1162</v>
      </c>
      <c r="G242" s="13"/>
      <c r="H242" s="198">
        <v>6</v>
      </c>
      <c r="I242" s="199"/>
      <c r="J242" s="13"/>
      <c r="K242" s="13"/>
      <c r="L242" s="194"/>
      <c r="M242" s="200"/>
      <c r="N242" s="201"/>
      <c r="O242" s="201"/>
      <c r="P242" s="201"/>
      <c r="Q242" s="201"/>
      <c r="R242" s="201"/>
      <c r="S242" s="201"/>
      <c r="T242" s="20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6" t="s">
        <v>162</v>
      </c>
      <c r="AU242" s="196" t="s">
        <v>81</v>
      </c>
      <c r="AV242" s="13" t="s">
        <v>81</v>
      </c>
      <c r="AW242" s="13" t="s">
        <v>33</v>
      </c>
      <c r="AX242" s="13" t="s">
        <v>72</v>
      </c>
      <c r="AY242" s="196" t="s">
        <v>152</v>
      </c>
    </row>
    <row r="243" s="13" customFormat="1">
      <c r="A243" s="13"/>
      <c r="B243" s="194"/>
      <c r="C243" s="13"/>
      <c r="D243" s="195" t="s">
        <v>162</v>
      </c>
      <c r="E243" s="196" t="s">
        <v>3</v>
      </c>
      <c r="F243" s="197" t="s">
        <v>1163</v>
      </c>
      <c r="G243" s="13"/>
      <c r="H243" s="198">
        <v>2</v>
      </c>
      <c r="I243" s="199"/>
      <c r="J243" s="13"/>
      <c r="K243" s="13"/>
      <c r="L243" s="194"/>
      <c r="M243" s="200"/>
      <c r="N243" s="201"/>
      <c r="O243" s="201"/>
      <c r="P243" s="201"/>
      <c r="Q243" s="201"/>
      <c r="R243" s="201"/>
      <c r="S243" s="201"/>
      <c r="T243" s="20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162</v>
      </c>
      <c r="AU243" s="196" t="s">
        <v>81</v>
      </c>
      <c r="AV243" s="13" t="s">
        <v>81</v>
      </c>
      <c r="AW243" s="13" t="s">
        <v>33</v>
      </c>
      <c r="AX243" s="13" t="s">
        <v>72</v>
      </c>
      <c r="AY243" s="196" t="s">
        <v>152</v>
      </c>
    </row>
    <row r="244" s="15" customFormat="1">
      <c r="A244" s="15"/>
      <c r="B244" s="210"/>
      <c r="C244" s="15"/>
      <c r="D244" s="195" t="s">
        <v>162</v>
      </c>
      <c r="E244" s="211" t="s">
        <v>3</v>
      </c>
      <c r="F244" s="212" t="s">
        <v>242</v>
      </c>
      <c r="G244" s="15"/>
      <c r="H244" s="213">
        <v>8</v>
      </c>
      <c r="I244" s="214"/>
      <c r="J244" s="15"/>
      <c r="K244" s="15"/>
      <c r="L244" s="210"/>
      <c r="M244" s="215"/>
      <c r="N244" s="216"/>
      <c r="O244" s="216"/>
      <c r="P244" s="216"/>
      <c r="Q244" s="216"/>
      <c r="R244" s="216"/>
      <c r="S244" s="216"/>
      <c r="T244" s="21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1" t="s">
        <v>162</v>
      </c>
      <c r="AU244" s="211" t="s">
        <v>81</v>
      </c>
      <c r="AV244" s="15" t="s">
        <v>158</v>
      </c>
      <c r="AW244" s="15" t="s">
        <v>33</v>
      </c>
      <c r="AX244" s="15" t="s">
        <v>79</v>
      </c>
      <c r="AY244" s="211" t="s">
        <v>152</v>
      </c>
    </row>
    <row r="245" s="2" customFormat="1" ht="44.25" customHeight="1">
      <c r="A245" s="39"/>
      <c r="B245" s="174"/>
      <c r="C245" s="175" t="s">
        <v>423</v>
      </c>
      <c r="D245" s="175" t="s">
        <v>154</v>
      </c>
      <c r="E245" s="176" t="s">
        <v>436</v>
      </c>
      <c r="F245" s="177" t="s">
        <v>437</v>
      </c>
      <c r="G245" s="178" t="s">
        <v>399</v>
      </c>
      <c r="H245" s="238"/>
      <c r="I245" s="180"/>
      <c r="J245" s="181">
        <f>ROUND(I245*H245,2)</f>
        <v>0</v>
      </c>
      <c r="K245" s="182"/>
      <c r="L245" s="40"/>
      <c r="M245" s="183" t="s">
        <v>3</v>
      </c>
      <c r="N245" s="184" t="s">
        <v>43</v>
      </c>
      <c r="O245" s="73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87" t="s">
        <v>279</v>
      </c>
      <c r="AT245" s="187" t="s">
        <v>154</v>
      </c>
      <c r="AU245" s="187" t="s">
        <v>81</v>
      </c>
      <c r="AY245" s="20" t="s">
        <v>152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20" t="s">
        <v>79</v>
      </c>
      <c r="BK245" s="188">
        <f>ROUND(I245*H245,2)</f>
        <v>0</v>
      </c>
      <c r="BL245" s="20" t="s">
        <v>279</v>
      </c>
      <c r="BM245" s="187" t="s">
        <v>1169</v>
      </c>
    </row>
    <row r="246" s="2" customFormat="1">
      <c r="A246" s="39"/>
      <c r="B246" s="40"/>
      <c r="C246" s="39"/>
      <c r="D246" s="189" t="s">
        <v>160</v>
      </c>
      <c r="E246" s="39"/>
      <c r="F246" s="190" t="s">
        <v>439</v>
      </c>
      <c r="G246" s="39"/>
      <c r="H246" s="39"/>
      <c r="I246" s="191"/>
      <c r="J246" s="39"/>
      <c r="K246" s="39"/>
      <c r="L246" s="40"/>
      <c r="M246" s="192"/>
      <c r="N246" s="19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160</v>
      </c>
      <c r="AU246" s="20" t="s">
        <v>81</v>
      </c>
    </row>
    <row r="247" s="12" customFormat="1" ht="22.8" customHeight="1">
      <c r="A247" s="12"/>
      <c r="B247" s="161"/>
      <c r="C247" s="12"/>
      <c r="D247" s="162" t="s">
        <v>71</v>
      </c>
      <c r="E247" s="172" t="s">
        <v>440</v>
      </c>
      <c r="F247" s="172" t="s">
        <v>441</v>
      </c>
      <c r="G247" s="12"/>
      <c r="H247" s="12"/>
      <c r="I247" s="164"/>
      <c r="J247" s="173">
        <f>BK247</f>
        <v>0</v>
      </c>
      <c r="K247" s="12"/>
      <c r="L247" s="161"/>
      <c r="M247" s="166"/>
      <c r="N247" s="167"/>
      <c r="O247" s="167"/>
      <c r="P247" s="168">
        <f>SUM(P248:P270)</f>
        <v>0</v>
      </c>
      <c r="Q247" s="167"/>
      <c r="R247" s="168">
        <f>SUM(R248:R270)</f>
        <v>3.8525592200000003</v>
      </c>
      <c r="S247" s="167"/>
      <c r="T247" s="169">
        <f>SUM(T248:T270)</f>
        <v>5.6299999999999999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2" t="s">
        <v>81</v>
      </c>
      <c r="AT247" s="170" t="s">
        <v>71</v>
      </c>
      <c r="AU247" s="170" t="s">
        <v>79</v>
      </c>
      <c r="AY247" s="162" t="s">
        <v>152</v>
      </c>
      <c r="BK247" s="171">
        <f>SUM(BK248:BK270)</f>
        <v>0</v>
      </c>
    </row>
    <row r="248" s="2" customFormat="1" ht="37.8" customHeight="1">
      <c r="A248" s="39"/>
      <c r="B248" s="174"/>
      <c r="C248" s="175" t="s">
        <v>429</v>
      </c>
      <c r="D248" s="175" t="s">
        <v>154</v>
      </c>
      <c r="E248" s="176" t="s">
        <v>950</v>
      </c>
      <c r="F248" s="177" t="s">
        <v>951</v>
      </c>
      <c r="G248" s="178" t="s">
        <v>157</v>
      </c>
      <c r="H248" s="179">
        <v>563</v>
      </c>
      <c r="I248" s="180"/>
      <c r="J248" s="181">
        <f>ROUND(I248*H248,2)</f>
        <v>0</v>
      </c>
      <c r="K248" s="182"/>
      <c r="L248" s="40"/>
      <c r="M248" s="183" t="s">
        <v>3</v>
      </c>
      <c r="N248" s="184" t="s">
        <v>43</v>
      </c>
      <c r="O248" s="73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87" t="s">
        <v>279</v>
      </c>
      <c r="AT248" s="187" t="s">
        <v>154</v>
      </c>
      <c r="AU248" s="187" t="s">
        <v>81</v>
      </c>
      <c r="AY248" s="20" t="s">
        <v>152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20" t="s">
        <v>79</v>
      </c>
      <c r="BK248" s="188">
        <f>ROUND(I248*H248,2)</f>
        <v>0</v>
      </c>
      <c r="BL248" s="20" t="s">
        <v>279</v>
      </c>
      <c r="BM248" s="187" t="s">
        <v>1170</v>
      </c>
    </row>
    <row r="249" s="2" customFormat="1">
      <c r="A249" s="39"/>
      <c r="B249" s="40"/>
      <c r="C249" s="39"/>
      <c r="D249" s="189" t="s">
        <v>160</v>
      </c>
      <c r="E249" s="39"/>
      <c r="F249" s="190" t="s">
        <v>953</v>
      </c>
      <c r="G249" s="39"/>
      <c r="H249" s="39"/>
      <c r="I249" s="191"/>
      <c r="J249" s="39"/>
      <c r="K249" s="39"/>
      <c r="L249" s="40"/>
      <c r="M249" s="192"/>
      <c r="N249" s="19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160</v>
      </c>
      <c r="AU249" s="20" t="s">
        <v>81</v>
      </c>
    </row>
    <row r="250" s="13" customFormat="1">
      <c r="A250" s="13"/>
      <c r="B250" s="194"/>
      <c r="C250" s="13"/>
      <c r="D250" s="195" t="s">
        <v>162</v>
      </c>
      <c r="E250" s="196" t="s">
        <v>3</v>
      </c>
      <c r="F250" s="197" t="s">
        <v>1171</v>
      </c>
      <c r="G250" s="13"/>
      <c r="H250" s="198">
        <v>563</v>
      </c>
      <c r="I250" s="199"/>
      <c r="J250" s="13"/>
      <c r="K250" s="13"/>
      <c r="L250" s="194"/>
      <c r="M250" s="200"/>
      <c r="N250" s="201"/>
      <c r="O250" s="201"/>
      <c r="P250" s="201"/>
      <c r="Q250" s="201"/>
      <c r="R250" s="201"/>
      <c r="S250" s="201"/>
      <c r="T250" s="20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162</v>
      </c>
      <c r="AU250" s="196" t="s">
        <v>81</v>
      </c>
      <c r="AV250" s="13" t="s">
        <v>81</v>
      </c>
      <c r="AW250" s="13" t="s">
        <v>33</v>
      </c>
      <c r="AX250" s="13" t="s">
        <v>79</v>
      </c>
      <c r="AY250" s="196" t="s">
        <v>152</v>
      </c>
    </row>
    <row r="251" s="2" customFormat="1" ht="24.15" customHeight="1">
      <c r="A251" s="39"/>
      <c r="B251" s="174"/>
      <c r="C251" s="175" t="s">
        <v>435</v>
      </c>
      <c r="D251" s="175" t="s">
        <v>154</v>
      </c>
      <c r="E251" s="176" t="s">
        <v>462</v>
      </c>
      <c r="F251" s="177" t="s">
        <v>463</v>
      </c>
      <c r="G251" s="178" t="s">
        <v>247</v>
      </c>
      <c r="H251" s="179">
        <v>844.5</v>
      </c>
      <c r="I251" s="180"/>
      <c r="J251" s="181">
        <f>ROUND(I251*H251,2)</f>
        <v>0</v>
      </c>
      <c r="K251" s="182"/>
      <c r="L251" s="40"/>
      <c r="M251" s="183" t="s">
        <v>3</v>
      </c>
      <c r="N251" s="184" t="s">
        <v>43</v>
      </c>
      <c r="O251" s="73"/>
      <c r="P251" s="185">
        <f>O251*H251</f>
        <v>0</v>
      </c>
      <c r="Q251" s="185">
        <v>2.0000000000000002E-05</v>
      </c>
      <c r="R251" s="185">
        <f>Q251*H251</f>
        <v>0.016890000000000002</v>
      </c>
      <c r="S251" s="185">
        <v>0</v>
      </c>
      <c r="T251" s="18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187" t="s">
        <v>279</v>
      </c>
      <c r="AT251" s="187" t="s">
        <v>154</v>
      </c>
      <c r="AU251" s="187" t="s">
        <v>81</v>
      </c>
      <c r="AY251" s="20" t="s">
        <v>152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20" t="s">
        <v>79</v>
      </c>
      <c r="BK251" s="188">
        <f>ROUND(I251*H251,2)</f>
        <v>0</v>
      </c>
      <c r="BL251" s="20" t="s">
        <v>279</v>
      </c>
      <c r="BM251" s="187" t="s">
        <v>1172</v>
      </c>
    </row>
    <row r="252" s="2" customFormat="1">
      <c r="A252" s="39"/>
      <c r="B252" s="40"/>
      <c r="C252" s="39"/>
      <c r="D252" s="189" t="s">
        <v>160</v>
      </c>
      <c r="E252" s="39"/>
      <c r="F252" s="190" t="s">
        <v>465</v>
      </c>
      <c r="G252" s="39"/>
      <c r="H252" s="39"/>
      <c r="I252" s="191"/>
      <c r="J252" s="39"/>
      <c r="K252" s="39"/>
      <c r="L252" s="40"/>
      <c r="M252" s="192"/>
      <c r="N252" s="193"/>
      <c r="O252" s="73"/>
      <c r="P252" s="73"/>
      <c r="Q252" s="73"/>
      <c r="R252" s="73"/>
      <c r="S252" s="73"/>
      <c r="T252" s="74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20" t="s">
        <v>160</v>
      </c>
      <c r="AU252" s="20" t="s">
        <v>81</v>
      </c>
    </row>
    <row r="253" s="13" customFormat="1">
      <c r="A253" s="13"/>
      <c r="B253" s="194"/>
      <c r="C253" s="13"/>
      <c r="D253" s="195" t="s">
        <v>162</v>
      </c>
      <c r="E253" s="196" t="s">
        <v>3</v>
      </c>
      <c r="F253" s="197" t="s">
        <v>1173</v>
      </c>
      <c r="G253" s="13"/>
      <c r="H253" s="198">
        <v>844.5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162</v>
      </c>
      <c r="AU253" s="196" t="s">
        <v>81</v>
      </c>
      <c r="AV253" s="13" t="s">
        <v>81</v>
      </c>
      <c r="AW253" s="13" t="s">
        <v>33</v>
      </c>
      <c r="AX253" s="13" t="s">
        <v>79</v>
      </c>
      <c r="AY253" s="196" t="s">
        <v>152</v>
      </c>
    </row>
    <row r="254" s="2" customFormat="1" ht="16.5" customHeight="1">
      <c r="A254" s="39"/>
      <c r="B254" s="174"/>
      <c r="C254" s="227" t="s">
        <v>442</v>
      </c>
      <c r="D254" s="227" t="s">
        <v>379</v>
      </c>
      <c r="E254" s="228" t="s">
        <v>468</v>
      </c>
      <c r="F254" s="229" t="s">
        <v>469</v>
      </c>
      <c r="G254" s="230" t="s">
        <v>171</v>
      </c>
      <c r="H254" s="231">
        <v>6.6890000000000001</v>
      </c>
      <c r="I254" s="232"/>
      <c r="J254" s="233">
        <f>ROUND(I254*H254,2)</f>
        <v>0</v>
      </c>
      <c r="K254" s="234"/>
      <c r="L254" s="235"/>
      <c r="M254" s="236" t="s">
        <v>3</v>
      </c>
      <c r="N254" s="237" t="s">
        <v>43</v>
      </c>
      <c r="O254" s="73"/>
      <c r="P254" s="185">
        <f>O254*H254</f>
        <v>0</v>
      </c>
      <c r="Q254" s="185">
        <v>0.55000000000000004</v>
      </c>
      <c r="R254" s="185">
        <f>Q254*H254</f>
        <v>3.6789500000000004</v>
      </c>
      <c r="S254" s="185">
        <v>0</v>
      </c>
      <c r="T254" s="18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87" t="s">
        <v>382</v>
      </c>
      <c r="AT254" s="187" t="s">
        <v>379</v>
      </c>
      <c r="AU254" s="187" t="s">
        <v>81</v>
      </c>
      <c r="AY254" s="20" t="s">
        <v>152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20" t="s">
        <v>79</v>
      </c>
      <c r="BK254" s="188">
        <f>ROUND(I254*H254,2)</f>
        <v>0</v>
      </c>
      <c r="BL254" s="20" t="s">
        <v>279</v>
      </c>
      <c r="BM254" s="187" t="s">
        <v>1174</v>
      </c>
    </row>
    <row r="255" s="2" customFormat="1">
      <c r="A255" s="39"/>
      <c r="B255" s="40"/>
      <c r="C255" s="39"/>
      <c r="D255" s="189" t="s">
        <v>160</v>
      </c>
      <c r="E255" s="39"/>
      <c r="F255" s="190" t="s">
        <v>471</v>
      </c>
      <c r="G255" s="39"/>
      <c r="H255" s="39"/>
      <c r="I255" s="191"/>
      <c r="J255" s="39"/>
      <c r="K255" s="39"/>
      <c r="L255" s="40"/>
      <c r="M255" s="192"/>
      <c r="N255" s="19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160</v>
      </c>
      <c r="AU255" s="20" t="s">
        <v>81</v>
      </c>
    </row>
    <row r="256" s="13" customFormat="1">
      <c r="A256" s="13"/>
      <c r="B256" s="194"/>
      <c r="C256" s="13"/>
      <c r="D256" s="195" t="s">
        <v>162</v>
      </c>
      <c r="E256" s="196" t="s">
        <v>3</v>
      </c>
      <c r="F256" s="197" t="s">
        <v>1175</v>
      </c>
      <c r="G256" s="13"/>
      <c r="H256" s="198">
        <v>2.0270000000000001</v>
      </c>
      <c r="I256" s="199"/>
      <c r="J256" s="13"/>
      <c r="K256" s="13"/>
      <c r="L256" s="194"/>
      <c r="M256" s="200"/>
      <c r="N256" s="201"/>
      <c r="O256" s="201"/>
      <c r="P256" s="201"/>
      <c r="Q256" s="201"/>
      <c r="R256" s="201"/>
      <c r="S256" s="201"/>
      <c r="T256" s="20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162</v>
      </c>
      <c r="AU256" s="196" t="s">
        <v>81</v>
      </c>
      <c r="AV256" s="13" t="s">
        <v>81</v>
      </c>
      <c r="AW256" s="13" t="s">
        <v>33</v>
      </c>
      <c r="AX256" s="13" t="s">
        <v>72</v>
      </c>
      <c r="AY256" s="196" t="s">
        <v>152</v>
      </c>
    </row>
    <row r="257" s="13" customFormat="1">
      <c r="A257" s="13"/>
      <c r="B257" s="194"/>
      <c r="C257" s="13"/>
      <c r="D257" s="195" t="s">
        <v>162</v>
      </c>
      <c r="E257" s="196" t="s">
        <v>3</v>
      </c>
      <c r="F257" s="197" t="s">
        <v>1176</v>
      </c>
      <c r="G257" s="13"/>
      <c r="H257" s="198">
        <v>4.0540000000000003</v>
      </c>
      <c r="I257" s="199"/>
      <c r="J257" s="13"/>
      <c r="K257" s="13"/>
      <c r="L257" s="194"/>
      <c r="M257" s="200"/>
      <c r="N257" s="201"/>
      <c r="O257" s="201"/>
      <c r="P257" s="201"/>
      <c r="Q257" s="201"/>
      <c r="R257" s="201"/>
      <c r="S257" s="201"/>
      <c r="T257" s="20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162</v>
      </c>
      <c r="AU257" s="196" t="s">
        <v>81</v>
      </c>
      <c r="AV257" s="13" t="s">
        <v>81</v>
      </c>
      <c r="AW257" s="13" t="s">
        <v>33</v>
      </c>
      <c r="AX257" s="13" t="s">
        <v>72</v>
      </c>
      <c r="AY257" s="196" t="s">
        <v>152</v>
      </c>
    </row>
    <row r="258" s="15" customFormat="1">
      <c r="A258" s="15"/>
      <c r="B258" s="210"/>
      <c r="C258" s="15"/>
      <c r="D258" s="195" t="s">
        <v>162</v>
      </c>
      <c r="E258" s="211" t="s">
        <v>3</v>
      </c>
      <c r="F258" s="212" t="s">
        <v>242</v>
      </c>
      <c r="G258" s="15"/>
      <c r="H258" s="213">
        <v>6.0810000000000004</v>
      </c>
      <c r="I258" s="214"/>
      <c r="J258" s="15"/>
      <c r="K258" s="15"/>
      <c r="L258" s="210"/>
      <c r="M258" s="215"/>
      <c r="N258" s="216"/>
      <c r="O258" s="216"/>
      <c r="P258" s="216"/>
      <c r="Q258" s="216"/>
      <c r="R258" s="216"/>
      <c r="S258" s="216"/>
      <c r="T258" s="21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11" t="s">
        <v>162</v>
      </c>
      <c r="AU258" s="211" t="s">
        <v>81</v>
      </c>
      <c r="AV258" s="15" t="s">
        <v>158</v>
      </c>
      <c r="AW258" s="15" t="s">
        <v>33</v>
      </c>
      <c r="AX258" s="15" t="s">
        <v>79</v>
      </c>
      <c r="AY258" s="211" t="s">
        <v>152</v>
      </c>
    </row>
    <row r="259" s="13" customFormat="1">
      <c r="A259" s="13"/>
      <c r="B259" s="194"/>
      <c r="C259" s="13"/>
      <c r="D259" s="195" t="s">
        <v>162</v>
      </c>
      <c r="E259" s="13"/>
      <c r="F259" s="197" t="s">
        <v>1177</v>
      </c>
      <c r="G259" s="13"/>
      <c r="H259" s="198">
        <v>6.6890000000000001</v>
      </c>
      <c r="I259" s="199"/>
      <c r="J259" s="13"/>
      <c r="K259" s="13"/>
      <c r="L259" s="194"/>
      <c r="M259" s="200"/>
      <c r="N259" s="201"/>
      <c r="O259" s="201"/>
      <c r="P259" s="201"/>
      <c r="Q259" s="201"/>
      <c r="R259" s="201"/>
      <c r="S259" s="201"/>
      <c r="T259" s="20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6" t="s">
        <v>162</v>
      </c>
      <c r="AU259" s="196" t="s">
        <v>81</v>
      </c>
      <c r="AV259" s="13" t="s">
        <v>81</v>
      </c>
      <c r="AW259" s="13" t="s">
        <v>4</v>
      </c>
      <c r="AX259" s="13" t="s">
        <v>79</v>
      </c>
      <c r="AY259" s="196" t="s">
        <v>152</v>
      </c>
    </row>
    <row r="260" s="2" customFormat="1" ht="49.05" customHeight="1">
      <c r="A260" s="39"/>
      <c r="B260" s="174"/>
      <c r="C260" s="175" t="s">
        <v>448</v>
      </c>
      <c r="D260" s="175" t="s">
        <v>154</v>
      </c>
      <c r="E260" s="176" t="s">
        <v>475</v>
      </c>
      <c r="F260" s="177" t="s">
        <v>476</v>
      </c>
      <c r="G260" s="178" t="s">
        <v>157</v>
      </c>
      <c r="H260" s="179">
        <v>1126</v>
      </c>
      <c r="I260" s="180"/>
      <c r="J260" s="181">
        <f>ROUND(I260*H260,2)</f>
        <v>0</v>
      </c>
      <c r="K260" s="182"/>
      <c r="L260" s="40"/>
      <c r="M260" s="183" t="s">
        <v>3</v>
      </c>
      <c r="N260" s="184" t="s">
        <v>43</v>
      </c>
      <c r="O260" s="73"/>
      <c r="P260" s="185">
        <f>O260*H260</f>
        <v>0</v>
      </c>
      <c r="Q260" s="185">
        <v>0</v>
      </c>
      <c r="R260" s="185">
        <f>Q260*H260</f>
        <v>0</v>
      </c>
      <c r="S260" s="185">
        <v>0.0050000000000000001</v>
      </c>
      <c r="T260" s="186">
        <f>S260*H260</f>
        <v>5.6299999999999999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187" t="s">
        <v>279</v>
      </c>
      <c r="AT260" s="187" t="s">
        <v>154</v>
      </c>
      <c r="AU260" s="187" t="s">
        <v>81</v>
      </c>
      <c r="AY260" s="20" t="s">
        <v>152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79</v>
      </c>
      <c r="BK260" s="188">
        <f>ROUND(I260*H260,2)</f>
        <v>0</v>
      </c>
      <c r="BL260" s="20" t="s">
        <v>279</v>
      </c>
      <c r="BM260" s="187" t="s">
        <v>1178</v>
      </c>
    </row>
    <row r="261" s="2" customFormat="1">
      <c r="A261" s="39"/>
      <c r="B261" s="40"/>
      <c r="C261" s="39"/>
      <c r="D261" s="189" t="s">
        <v>160</v>
      </c>
      <c r="E261" s="39"/>
      <c r="F261" s="190" t="s">
        <v>478</v>
      </c>
      <c r="G261" s="39"/>
      <c r="H261" s="39"/>
      <c r="I261" s="191"/>
      <c r="J261" s="39"/>
      <c r="K261" s="39"/>
      <c r="L261" s="40"/>
      <c r="M261" s="192"/>
      <c r="N261" s="19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160</v>
      </c>
      <c r="AU261" s="20" t="s">
        <v>81</v>
      </c>
    </row>
    <row r="262" s="13" customFormat="1">
      <c r="A262" s="13"/>
      <c r="B262" s="194"/>
      <c r="C262" s="13"/>
      <c r="D262" s="195" t="s">
        <v>162</v>
      </c>
      <c r="E262" s="196" t="s">
        <v>3</v>
      </c>
      <c r="F262" s="197" t="s">
        <v>1179</v>
      </c>
      <c r="G262" s="13"/>
      <c r="H262" s="198">
        <v>1126</v>
      </c>
      <c r="I262" s="199"/>
      <c r="J262" s="13"/>
      <c r="K262" s="13"/>
      <c r="L262" s="194"/>
      <c r="M262" s="200"/>
      <c r="N262" s="201"/>
      <c r="O262" s="201"/>
      <c r="P262" s="201"/>
      <c r="Q262" s="201"/>
      <c r="R262" s="201"/>
      <c r="S262" s="201"/>
      <c r="T262" s="20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6" t="s">
        <v>162</v>
      </c>
      <c r="AU262" s="196" t="s">
        <v>81</v>
      </c>
      <c r="AV262" s="13" t="s">
        <v>81</v>
      </c>
      <c r="AW262" s="13" t="s">
        <v>33</v>
      </c>
      <c r="AX262" s="13" t="s">
        <v>79</v>
      </c>
      <c r="AY262" s="196" t="s">
        <v>152</v>
      </c>
    </row>
    <row r="263" s="2" customFormat="1" ht="37.8" customHeight="1">
      <c r="A263" s="39"/>
      <c r="B263" s="174"/>
      <c r="C263" s="175" t="s">
        <v>455</v>
      </c>
      <c r="D263" s="175" t="s">
        <v>154</v>
      </c>
      <c r="E263" s="176" t="s">
        <v>486</v>
      </c>
      <c r="F263" s="177" t="s">
        <v>487</v>
      </c>
      <c r="G263" s="178" t="s">
        <v>171</v>
      </c>
      <c r="H263" s="179">
        <v>6.7060000000000004</v>
      </c>
      <c r="I263" s="180"/>
      <c r="J263" s="181">
        <f>ROUND(I263*H263,2)</f>
        <v>0</v>
      </c>
      <c r="K263" s="182"/>
      <c r="L263" s="40"/>
      <c r="M263" s="183" t="s">
        <v>3</v>
      </c>
      <c r="N263" s="184" t="s">
        <v>43</v>
      </c>
      <c r="O263" s="73"/>
      <c r="P263" s="185">
        <f>O263*H263</f>
        <v>0</v>
      </c>
      <c r="Q263" s="185">
        <v>0.023369999999999998</v>
      </c>
      <c r="R263" s="185">
        <f>Q263*H263</f>
        <v>0.15671921999999999</v>
      </c>
      <c r="S263" s="185">
        <v>0</v>
      </c>
      <c r="T263" s="18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187" t="s">
        <v>279</v>
      </c>
      <c r="AT263" s="187" t="s">
        <v>154</v>
      </c>
      <c r="AU263" s="187" t="s">
        <v>81</v>
      </c>
      <c r="AY263" s="20" t="s">
        <v>152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20" t="s">
        <v>79</v>
      </c>
      <c r="BK263" s="188">
        <f>ROUND(I263*H263,2)</f>
        <v>0</v>
      </c>
      <c r="BL263" s="20" t="s">
        <v>279</v>
      </c>
      <c r="BM263" s="187" t="s">
        <v>1180</v>
      </c>
    </row>
    <row r="264" s="2" customFormat="1">
      <c r="A264" s="39"/>
      <c r="B264" s="40"/>
      <c r="C264" s="39"/>
      <c r="D264" s="189" t="s">
        <v>160</v>
      </c>
      <c r="E264" s="39"/>
      <c r="F264" s="190" t="s">
        <v>489</v>
      </c>
      <c r="G264" s="39"/>
      <c r="H264" s="39"/>
      <c r="I264" s="191"/>
      <c r="J264" s="39"/>
      <c r="K264" s="39"/>
      <c r="L264" s="40"/>
      <c r="M264" s="192"/>
      <c r="N264" s="193"/>
      <c r="O264" s="73"/>
      <c r="P264" s="73"/>
      <c r="Q264" s="73"/>
      <c r="R264" s="73"/>
      <c r="S264" s="73"/>
      <c r="T264" s="7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20" t="s">
        <v>160</v>
      </c>
      <c r="AU264" s="20" t="s">
        <v>81</v>
      </c>
    </row>
    <row r="265" s="13" customFormat="1">
      <c r="A265" s="13"/>
      <c r="B265" s="194"/>
      <c r="C265" s="13"/>
      <c r="D265" s="195" t="s">
        <v>162</v>
      </c>
      <c r="E265" s="196" t="s">
        <v>3</v>
      </c>
      <c r="F265" s="197" t="s">
        <v>1181</v>
      </c>
      <c r="G265" s="13"/>
      <c r="H265" s="198">
        <v>0.625</v>
      </c>
      <c r="I265" s="199"/>
      <c r="J265" s="13"/>
      <c r="K265" s="13"/>
      <c r="L265" s="194"/>
      <c r="M265" s="200"/>
      <c r="N265" s="201"/>
      <c r="O265" s="201"/>
      <c r="P265" s="201"/>
      <c r="Q265" s="201"/>
      <c r="R265" s="201"/>
      <c r="S265" s="201"/>
      <c r="T265" s="20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162</v>
      </c>
      <c r="AU265" s="196" t="s">
        <v>81</v>
      </c>
      <c r="AV265" s="13" t="s">
        <v>81</v>
      </c>
      <c r="AW265" s="13" t="s">
        <v>33</v>
      </c>
      <c r="AX265" s="13" t="s">
        <v>72</v>
      </c>
      <c r="AY265" s="196" t="s">
        <v>152</v>
      </c>
    </row>
    <row r="266" s="13" customFormat="1">
      <c r="A266" s="13"/>
      <c r="B266" s="194"/>
      <c r="C266" s="13"/>
      <c r="D266" s="195" t="s">
        <v>162</v>
      </c>
      <c r="E266" s="196" t="s">
        <v>3</v>
      </c>
      <c r="F266" s="197" t="s">
        <v>1182</v>
      </c>
      <c r="G266" s="13"/>
      <c r="H266" s="198">
        <v>2.0270000000000001</v>
      </c>
      <c r="I266" s="199"/>
      <c r="J266" s="13"/>
      <c r="K266" s="13"/>
      <c r="L266" s="194"/>
      <c r="M266" s="200"/>
      <c r="N266" s="201"/>
      <c r="O266" s="201"/>
      <c r="P266" s="201"/>
      <c r="Q266" s="201"/>
      <c r="R266" s="201"/>
      <c r="S266" s="201"/>
      <c r="T266" s="20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6" t="s">
        <v>162</v>
      </c>
      <c r="AU266" s="196" t="s">
        <v>81</v>
      </c>
      <c r="AV266" s="13" t="s">
        <v>81</v>
      </c>
      <c r="AW266" s="13" t="s">
        <v>33</v>
      </c>
      <c r="AX266" s="13" t="s">
        <v>72</v>
      </c>
      <c r="AY266" s="196" t="s">
        <v>152</v>
      </c>
    </row>
    <row r="267" s="13" customFormat="1">
      <c r="A267" s="13"/>
      <c r="B267" s="194"/>
      <c r="C267" s="13"/>
      <c r="D267" s="195" t="s">
        <v>162</v>
      </c>
      <c r="E267" s="196" t="s">
        <v>3</v>
      </c>
      <c r="F267" s="197" t="s">
        <v>1176</v>
      </c>
      <c r="G267" s="13"/>
      <c r="H267" s="198">
        <v>4.0540000000000003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162</v>
      </c>
      <c r="AU267" s="196" t="s">
        <v>81</v>
      </c>
      <c r="AV267" s="13" t="s">
        <v>81</v>
      </c>
      <c r="AW267" s="13" t="s">
        <v>33</v>
      </c>
      <c r="AX267" s="13" t="s">
        <v>72</v>
      </c>
      <c r="AY267" s="196" t="s">
        <v>152</v>
      </c>
    </row>
    <row r="268" s="15" customFormat="1">
      <c r="A268" s="15"/>
      <c r="B268" s="210"/>
      <c r="C268" s="15"/>
      <c r="D268" s="195" t="s">
        <v>162</v>
      </c>
      <c r="E268" s="211" t="s">
        <v>3</v>
      </c>
      <c r="F268" s="212" t="s">
        <v>242</v>
      </c>
      <c r="G268" s="15"/>
      <c r="H268" s="213">
        <v>6.7060000000000004</v>
      </c>
      <c r="I268" s="214"/>
      <c r="J268" s="15"/>
      <c r="K268" s="15"/>
      <c r="L268" s="210"/>
      <c r="M268" s="215"/>
      <c r="N268" s="216"/>
      <c r="O268" s="216"/>
      <c r="P268" s="216"/>
      <c r="Q268" s="216"/>
      <c r="R268" s="216"/>
      <c r="S268" s="216"/>
      <c r="T268" s="21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11" t="s">
        <v>162</v>
      </c>
      <c r="AU268" s="211" t="s">
        <v>81</v>
      </c>
      <c r="AV268" s="15" t="s">
        <v>158</v>
      </c>
      <c r="AW268" s="15" t="s">
        <v>33</v>
      </c>
      <c r="AX268" s="15" t="s">
        <v>79</v>
      </c>
      <c r="AY268" s="211" t="s">
        <v>152</v>
      </c>
    </row>
    <row r="269" s="2" customFormat="1" ht="49.05" customHeight="1">
      <c r="A269" s="39"/>
      <c r="B269" s="174"/>
      <c r="C269" s="175" t="s">
        <v>461</v>
      </c>
      <c r="D269" s="175" t="s">
        <v>154</v>
      </c>
      <c r="E269" s="176" t="s">
        <v>495</v>
      </c>
      <c r="F269" s="177" t="s">
        <v>496</v>
      </c>
      <c r="G269" s="178" t="s">
        <v>329</v>
      </c>
      <c r="H269" s="179">
        <v>3.8530000000000002</v>
      </c>
      <c r="I269" s="180"/>
      <c r="J269" s="181">
        <f>ROUND(I269*H269,2)</f>
        <v>0</v>
      </c>
      <c r="K269" s="182"/>
      <c r="L269" s="40"/>
      <c r="M269" s="183" t="s">
        <v>3</v>
      </c>
      <c r="N269" s="184" t="s">
        <v>43</v>
      </c>
      <c r="O269" s="73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87" t="s">
        <v>279</v>
      </c>
      <c r="AT269" s="187" t="s">
        <v>154</v>
      </c>
      <c r="AU269" s="187" t="s">
        <v>81</v>
      </c>
      <c r="AY269" s="20" t="s">
        <v>152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20" t="s">
        <v>79</v>
      </c>
      <c r="BK269" s="188">
        <f>ROUND(I269*H269,2)</f>
        <v>0</v>
      </c>
      <c r="BL269" s="20" t="s">
        <v>279</v>
      </c>
      <c r="BM269" s="187" t="s">
        <v>1183</v>
      </c>
    </row>
    <row r="270" s="2" customFormat="1">
      <c r="A270" s="39"/>
      <c r="B270" s="40"/>
      <c r="C270" s="39"/>
      <c r="D270" s="189" t="s">
        <v>160</v>
      </c>
      <c r="E270" s="39"/>
      <c r="F270" s="190" t="s">
        <v>498</v>
      </c>
      <c r="G270" s="39"/>
      <c r="H270" s="39"/>
      <c r="I270" s="191"/>
      <c r="J270" s="39"/>
      <c r="K270" s="39"/>
      <c r="L270" s="40"/>
      <c r="M270" s="192"/>
      <c r="N270" s="193"/>
      <c r="O270" s="73"/>
      <c r="P270" s="73"/>
      <c r="Q270" s="73"/>
      <c r="R270" s="73"/>
      <c r="S270" s="73"/>
      <c r="T270" s="7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20" t="s">
        <v>160</v>
      </c>
      <c r="AU270" s="20" t="s">
        <v>81</v>
      </c>
    </row>
    <row r="271" s="12" customFormat="1" ht="22.8" customHeight="1">
      <c r="A271" s="12"/>
      <c r="B271" s="161"/>
      <c r="C271" s="12"/>
      <c r="D271" s="162" t="s">
        <v>71</v>
      </c>
      <c r="E271" s="172" t="s">
        <v>499</v>
      </c>
      <c r="F271" s="172" t="s">
        <v>500</v>
      </c>
      <c r="G271" s="12"/>
      <c r="H271" s="12"/>
      <c r="I271" s="164"/>
      <c r="J271" s="173">
        <f>BK271</f>
        <v>0</v>
      </c>
      <c r="K271" s="12"/>
      <c r="L271" s="161"/>
      <c r="M271" s="166"/>
      <c r="N271" s="167"/>
      <c r="O271" s="167"/>
      <c r="P271" s="168">
        <f>SUM(P272:P313)</f>
        <v>0</v>
      </c>
      <c r="Q271" s="167"/>
      <c r="R271" s="168">
        <f>SUM(R272:R313)</f>
        <v>4.4844138000000004</v>
      </c>
      <c r="S271" s="167"/>
      <c r="T271" s="169">
        <f>SUM(T272:T313)</f>
        <v>3.4005139999999998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62" t="s">
        <v>81</v>
      </c>
      <c r="AT271" s="170" t="s">
        <v>71</v>
      </c>
      <c r="AU271" s="170" t="s">
        <v>79</v>
      </c>
      <c r="AY271" s="162" t="s">
        <v>152</v>
      </c>
      <c r="BK271" s="171">
        <f>SUM(BK272:BK313)</f>
        <v>0</v>
      </c>
    </row>
    <row r="272" s="2" customFormat="1" ht="24.15" customHeight="1">
      <c r="A272" s="39"/>
      <c r="B272" s="174"/>
      <c r="C272" s="175" t="s">
        <v>467</v>
      </c>
      <c r="D272" s="175" t="s">
        <v>154</v>
      </c>
      <c r="E272" s="176" t="s">
        <v>502</v>
      </c>
      <c r="F272" s="177" t="s">
        <v>503</v>
      </c>
      <c r="G272" s="178" t="s">
        <v>157</v>
      </c>
      <c r="H272" s="179">
        <v>231</v>
      </c>
      <c r="I272" s="180"/>
      <c r="J272" s="181">
        <f>ROUND(I272*H272,2)</f>
        <v>0</v>
      </c>
      <c r="K272" s="182"/>
      <c r="L272" s="40"/>
      <c r="M272" s="183" t="s">
        <v>3</v>
      </c>
      <c r="N272" s="184" t="s">
        <v>43</v>
      </c>
      <c r="O272" s="73"/>
      <c r="P272" s="185">
        <f>O272*H272</f>
        <v>0</v>
      </c>
      <c r="Q272" s="185">
        <v>0</v>
      </c>
      <c r="R272" s="185">
        <f>Q272*H272</f>
        <v>0</v>
      </c>
      <c r="S272" s="185">
        <v>0.00594</v>
      </c>
      <c r="T272" s="186">
        <f>S272*H272</f>
        <v>1.3721399999999999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187" t="s">
        <v>279</v>
      </c>
      <c r="AT272" s="187" t="s">
        <v>154</v>
      </c>
      <c r="AU272" s="187" t="s">
        <v>81</v>
      </c>
      <c r="AY272" s="20" t="s">
        <v>152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20" t="s">
        <v>79</v>
      </c>
      <c r="BK272" s="188">
        <f>ROUND(I272*H272,2)</f>
        <v>0</v>
      </c>
      <c r="BL272" s="20" t="s">
        <v>279</v>
      </c>
      <c r="BM272" s="187" t="s">
        <v>1184</v>
      </c>
    </row>
    <row r="273" s="2" customFormat="1">
      <c r="A273" s="39"/>
      <c r="B273" s="40"/>
      <c r="C273" s="39"/>
      <c r="D273" s="189" t="s">
        <v>160</v>
      </c>
      <c r="E273" s="39"/>
      <c r="F273" s="190" t="s">
        <v>505</v>
      </c>
      <c r="G273" s="39"/>
      <c r="H273" s="39"/>
      <c r="I273" s="191"/>
      <c r="J273" s="39"/>
      <c r="K273" s="39"/>
      <c r="L273" s="40"/>
      <c r="M273" s="192"/>
      <c r="N273" s="19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160</v>
      </c>
      <c r="AU273" s="20" t="s">
        <v>81</v>
      </c>
    </row>
    <row r="274" s="13" customFormat="1">
      <c r="A274" s="13"/>
      <c r="B274" s="194"/>
      <c r="C274" s="13"/>
      <c r="D274" s="195" t="s">
        <v>162</v>
      </c>
      <c r="E274" s="196" t="s">
        <v>3</v>
      </c>
      <c r="F274" s="197" t="s">
        <v>1185</v>
      </c>
      <c r="G274" s="13"/>
      <c r="H274" s="198">
        <v>231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162</v>
      </c>
      <c r="AU274" s="196" t="s">
        <v>81</v>
      </c>
      <c r="AV274" s="13" t="s">
        <v>81</v>
      </c>
      <c r="AW274" s="13" t="s">
        <v>33</v>
      </c>
      <c r="AX274" s="13" t="s">
        <v>79</v>
      </c>
      <c r="AY274" s="196" t="s">
        <v>152</v>
      </c>
    </row>
    <row r="275" s="2" customFormat="1" ht="24.15" customHeight="1">
      <c r="A275" s="39"/>
      <c r="B275" s="174"/>
      <c r="C275" s="175" t="s">
        <v>474</v>
      </c>
      <c r="D275" s="175" t="s">
        <v>154</v>
      </c>
      <c r="E275" s="176" t="s">
        <v>509</v>
      </c>
      <c r="F275" s="177" t="s">
        <v>510</v>
      </c>
      <c r="G275" s="178" t="s">
        <v>247</v>
      </c>
      <c r="H275" s="179">
        <v>14.800000000000001</v>
      </c>
      <c r="I275" s="180"/>
      <c r="J275" s="181">
        <f>ROUND(I275*H275,2)</f>
        <v>0</v>
      </c>
      <c r="K275" s="182"/>
      <c r="L275" s="40"/>
      <c r="M275" s="183" t="s">
        <v>3</v>
      </c>
      <c r="N275" s="184" t="s">
        <v>43</v>
      </c>
      <c r="O275" s="73"/>
      <c r="P275" s="185">
        <f>O275*H275</f>
        <v>0</v>
      </c>
      <c r="Q275" s="185">
        <v>0</v>
      </c>
      <c r="R275" s="185">
        <f>Q275*H275</f>
        <v>0</v>
      </c>
      <c r="S275" s="185">
        <v>0.00348</v>
      </c>
      <c r="T275" s="186">
        <f>S275*H275</f>
        <v>0.051504000000000001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187" t="s">
        <v>279</v>
      </c>
      <c r="AT275" s="187" t="s">
        <v>154</v>
      </c>
      <c r="AU275" s="187" t="s">
        <v>81</v>
      </c>
      <c r="AY275" s="20" t="s">
        <v>152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20" t="s">
        <v>79</v>
      </c>
      <c r="BK275" s="188">
        <f>ROUND(I275*H275,2)</f>
        <v>0</v>
      </c>
      <c r="BL275" s="20" t="s">
        <v>279</v>
      </c>
      <c r="BM275" s="187" t="s">
        <v>1186</v>
      </c>
    </row>
    <row r="276" s="2" customFormat="1">
      <c r="A276" s="39"/>
      <c r="B276" s="40"/>
      <c r="C276" s="39"/>
      <c r="D276" s="189" t="s">
        <v>160</v>
      </c>
      <c r="E276" s="39"/>
      <c r="F276" s="190" t="s">
        <v>512</v>
      </c>
      <c r="G276" s="39"/>
      <c r="H276" s="39"/>
      <c r="I276" s="191"/>
      <c r="J276" s="39"/>
      <c r="K276" s="39"/>
      <c r="L276" s="40"/>
      <c r="M276" s="192"/>
      <c r="N276" s="193"/>
      <c r="O276" s="73"/>
      <c r="P276" s="73"/>
      <c r="Q276" s="73"/>
      <c r="R276" s="73"/>
      <c r="S276" s="73"/>
      <c r="T276" s="7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20" t="s">
        <v>160</v>
      </c>
      <c r="AU276" s="20" t="s">
        <v>81</v>
      </c>
    </row>
    <row r="277" s="2" customFormat="1" ht="24.15" customHeight="1">
      <c r="A277" s="39"/>
      <c r="B277" s="174"/>
      <c r="C277" s="175" t="s">
        <v>479</v>
      </c>
      <c r="D277" s="175" t="s">
        <v>154</v>
      </c>
      <c r="E277" s="176" t="s">
        <v>519</v>
      </c>
      <c r="F277" s="177" t="s">
        <v>520</v>
      </c>
      <c r="G277" s="178" t="s">
        <v>247</v>
      </c>
      <c r="H277" s="179">
        <v>232</v>
      </c>
      <c r="I277" s="180"/>
      <c r="J277" s="181">
        <f>ROUND(I277*H277,2)</f>
        <v>0</v>
      </c>
      <c r="K277" s="182"/>
      <c r="L277" s="40"/>
      <c r="M277" s="183" t="s">
        <v>3</v>
      </c>
      <c r="N277" s="184" t="s">
        <v>43</v>
      </c>
      <c r="O277" s="73"/>
      <c r="P277" s="185">
        <f>O277*H277</f>
        <v>0</v>
      </c>
      <c r="Q277" s="185">
        <v>0</v>
      </c>
      <c r="R277" s="185">
        <f>Q277*H277</f>
        <v>0</v>
      </c>
      <c r="S277" s="185">
        <v>0.0022300000000000002</v>
      </c>
      <c r="T277" s="186">
        <f>S277*H277</f>
        <v>0.51736000000000004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187" t="s">
        <v>279</v>
      </c>
      <c r="AT277" s="187" t="s">
        <v>154</v>
      </c>
      <c r="AU277" s="187" t="s">
        <v>81</v>
      </c>
      <c r="AY277" s="20" t="s">
        <v>152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20" t="s">
        <v>79</v>
      </c>
      <c r="BK277" s="188">
        <f>ROUND(I277*H277,2)</f>
        <v>0</v>
      </c>
      <c r="BL277" s="20" t="s">
        <v>279</v>
      </c>
      <c r="BM277" s="187" t="s">
        <v>1187</v>
      </c>
    </row>
    <row r="278" s="2" customFormat="1">
      <c r="A278" s="39"/>
      <c r="B278" s="40"/>
      <c r="C278" s="39"/>
      <c r="D278" s="189" t="s">
        <v>160</v>
      </c>
      <c r="E278" s="39"/>
      <c r="F278" s="190" t="s">
        <v>522</v>
      </c>
      <c r="G278" s="39"/>
      <c r="H278" s="39"/>
      <c r="I278" s="191"/>
      <c r="J278" s="39"/>
      <c r="K278" s="39"/>
      <c r="L278" s="40"/>
      <c r="M278" s="192"/>
      <c r="N278" s="19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160</v>
      </c>
      <c r="AU278" s="20" t="s">
        <v>81</v>
      </c>
    </row>
    <row r="279" s="13" customFormat="1">
      <c r="A279" s="13"/>
      <c r="B279" s="194"/>
      <c r="C279" s="13"/>
      <c r="D279" s="195" t="s">
        <v>162</v>
      </c>
      <c r="E279" s="196" t="s">
        <v>3</v>
      </c>
      <c r="F279" s="197" t="s">
        <v>1188</v>
      </c>
      <c r="G279" s="13"/>
      <c r="H279" s="198">
        <v>232</v>
      </c>
      <c r="I279" s="199"/>
      <c r="J279" s="13"/>
      <c r="K279" s="13"/>
      <c r="L279" s="194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6" t="s">
        <v>162</v>
      </c>
      <c r="AU279" s="196" t="s">
        <v>81</v>
      </c>
      <c r="AV279" s="13" t="s">
        <v>81</v>
      </c>
      <c r="AW279" s="13" t="s">
        <v>33</v>
      </c>
      <c r="AX279" s="13" t="s">
        <v>79</v>
      </c>
      <c r="AY279" s="196" t="s">
        <v>152</v>
      </c>
    </row>
    <row r="280" s="2" customFormat="1" ht="21.75" customHeight="1">
      <c r="A280" s="39"/>
      <c r="B280" s="174"/>
      <c r="C280" s="175" t="s">
        <v>485</v>
      </c>
      <c r="D280" s="175" t="s">
        <v>154</v>
      </c>
      <c r="E280" s="176" t="s">
        <v>524</v>
      </c>
      <c r="F280" s="177" t="s">
        <v>525</v>
      </c>
      <c r="G280" s="178" t="s">
        <v>247</v>
      </c>
      <c r="H280" s="179">
        <v>28.600000000000001</v>
      </c>
      <c r="I280" s="180"/>
      <c r="J280" s="181">
        <f>ROUND(I280*H280,2)</f>
        <v>0</v>
      </c>
      <c r="K280" s="182"/>
      <c r="L280" s="40"/>
      <c r="M280" s="183" t="s">
        <v>3</v>
      </c>
      <c r="N280" s="184" t="s">
        <v>43</v>
      </c>
      <c r="O280" s="73"/>
      <c r="P280" s="185">
        <f>O280*H280</f>
        <v>0</v>
      </c>
      <c r="Q280" s="185">
        <v>0</v>
      </c>
      <c r="R280" s="185">
        <f>Q280*H280</f>
        <v>0</v>
      </c>
      <c r="S280" s="185">
        <v>0.00175</v>
      </c>
      <c r="T280" s="186">
        <f>S280*H280</f>
        <v>0.050050000000000004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87" t="s">
        <v>279</v>
      </c>
      <c r="AT280" s="187" t="s">
        <v>154</v>
      </c>
      <c r="AU280" s="187" t="s">
        <v>81</v>
      </c>
      <c r="AY280" s="20" t="s">
        <v>152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20" t="s">
        <v>79</v>
      </c>
      <c r="BK280" s="188">
        <f>ROUND(I280*H280,2)</f>
        <v>0</v>
      </c>
      <c r="BL280" s="20" t="s">
        <v>279</v>
      </c>
      <c r="BM280" s="187" t="s">
        <v>1189</v>
      </c>
    </row>
    <row r="281" s="2" customFormat="1">
      <c r="A281" s="39"/>
      <c r="B281" s="40"/>
      <c r="C281" s="39"/>
      <c r="D281" s="189" t="s">
        <v>160</v>
      </c>
      <c r="E281" s="39"/>
      <c r="F281" s="190" t="s">
        <v>527</v>
      </c>
      <c r="G281" s="39"/>
      <c r="H281" s="39"/>
      <c r="I281" s="191"/>
      <c r="J281" s="39"/>
      <c r="K281" s="39"/>
      <c r="L281" s="40"/>
      <c r="M281" s="192"/>
      <c r="N281" s="19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160</v>
      </c>
      <c r="AU281" s="20" t="s">
        <v>81</v>
      </c>
    </row>
    <row r="282" s="2" customFormat="1" ht="24.15" customHeight="1">
      <c r="A282" s="39"/>
      <c r="B282" s="174"/>
      <c r="C282" s="175" t="s">
        <v>494</v>
      </c>
      <c r="D282" s="175" t="s">
        <v>154</v>
      </c>
      <c r="E282" s="176" t="s">
        <v>534</v>
      </c>
      <c r="F282" s="177" t="s">
        <v>535</v>
      </c>
      <c r="G282" s="178" t="s">
        <v>247</v>
      </c>
      <c r="H282" s="179">
        <v>116</v>
      </c>
      <c r="I282" s="180"/>
      <c r="J282" s="181">
        <f>ROUND(I282*H282,2)</f>
        <v>0</v>
      </c>
      <c r="K282" s="182"/>
      <c r="L282" s="40"/>
      <c r="M282" s="183" t="s">
        <v>3</v>
      </c>
      <c r="N282" s="184" t="s">
        <v>43</v>
      </c>
      <c r="O282" s="73"/>
      <c r="P282" s="185">
        <f>O282*H282</f>
        <v>0</v>
      </c>
      <c r="Q282" s="185">
        <v>0</v>
      </c>
      <c r="R282" s="185">
        <f>Q282*H282</f>
        <v>0</v>
      </c>
      <c r="S282" s="185">
        <v>0.01069</v>
      </c>
      <c r="T282" s="186">
        <f>S282*H282</f>
        <v>1.24004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187" t="s">
        <v>279</v>
      </c>
      <c r="AT282" s="187" t="s">
        <v>154</v>
      </c>
      <c r="AU282" s="187" t="s">
        <v>81</v>
      </c>
      <c r="AY282" s="20" t="s">
        <v>152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20" t="s">
        <v>79</v>
      </c>
      <c r="BK282" s="188">
        <f>ROUND(I282*H282,2)</f>
        <v>0</v>
      </c>
      <c r="BL282" s="20" t="s">
        <v>279</v>
      </c>
      <c r="BM282" s="187" t="s">
        <v>1190</v>
      </c>
    </row>
    <row r="283" s="2" customFormat="1">
      <c r="A283" s="39"/>
      <c r="B283" s="40"/>
      <c r="C283" s="39"/>
      <c r="D283" s="189" t="s">
        <v>160</v>
      </c>
      <c r="E283" s="39"/>
      <c r="F283" s="190" t="s">
        <v>537</v>
      </c>
      <c r="G283" s="39"/>
      <c r="H283" s="39"/>
      <c r="I283" s="191"/>
      <c r="J283" s="39"/>
      <c r="K283" s="39"/>
      <c r="L283" s="40"/>
      <c r="M283" s="192"/>
      <c r="N283" s="193"/>
      <c r="O283" s="73"/>
      <c r="P283" s="73"/>
      <c r="Q283" s="73"/>
      <c r="R283" s="73"/>
      <c r="S283" s="73"/>
      <c r="T283" s="7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20" t="s">
        <v>160</v>
      </c>
      <c r="AU283" s="20" t="s">
        <v>81</v>
      </c>
    </row>
    <row r="284" s="2" customFormat="1" ht="16.5" customHeight="1">
      <c r="A284" s="39"/>
      <c r="B284" s="174"/>
      <c r="C284" s="175" t="s">
        <v>501</v>
      </c>
      <c r="D284" s="175" t="s">
        <v>154</v>
      </c>
      <c r="E284" s="176" t="s">
        <v>544</v>
      </c>
      <c r="F284" s="177" t="s">
        <v>545</v>
      </c>
      <c r="G284" s="178" t="s">
        <v>247</v>
      </c>
      <c r="H284" s="179">
        <v>43</v>
      </c>
      <c r="I284" s="180"/>
      <c r="J284" s="181">
        <f>ROUND(I284*H284,2)</f>
        <v>0</v>
      </c>
      <c r="K284" s="182"/>
      <c r="L284" s="40"/>
      <c r="M284" s="183" t="s">
        <v>3</v>
      </c>
      <c r="N284" s="184" t="s">
        <v>43</v>
      </c>
      <c r="O284" s="73"/>
      <c r="P284" s="185">
        <f>O284*H284</f>
        <v>0</v>
      </c>
      <c r="Q284" s="185">
        <v>0</v>
      </c>
      <c r="R284" s="185">
        <f>Q284*H284</f>
        <v>0</v>
      </c>
      <c r="S284" s="185">
        <v>0.0039399999999999999</v>
      </c>
      <c r="T284" s="186">
        <f>S284*H284</f>
        <v>0.16941999999999999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187" t="s">
        <v>279</v>
      </c>
      <c r="AT284" s="187" t="s">
        <v>154</v>
      </c>
      <c r="AU284" s="187" t="s">
        <v>81</v>
      </c>
      <c r="AY284" s="20" t="s">
        <v>152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20" t="s">
        <v>79</v>
      </c>
      <c r="BK284" s="188">
        <f>ROUND(I284*H284,2)</f>
        <v>0</v>
      </c>
      <c r="BL284" s="20" t="s">
        <v>279</v>
      </c>
      <c r="BM284" s="187" t="s">
        <v>1191</v>
      </c>
    </row>
    <row r="285" s="2" customFormat="1">
      <c r="A285" s="39"/>
      <c r="B285" s="40"/>
      <c r="C285" s="39"/>
      <c r="D285" s="189" t="s">
        <v>160</v>
      </c>
      <c r="E285" s="39"/>
      <c r="F285" s="190" t="s">
        <v>547</v>
      </c>
      <c r="G285" s="39"/>
      <c r="H285" s="39"/>
      <c r="I285" s="191"/>
      <c r="J285" s="39"/>
      <c r="K285" s="39"/>
      <c r="L285" s="40"/>
      <c r="M285" s="192"/>
      <c r="N285" s="193"/>
      <c r="O285" s="73"/>
      <c r="P285" s="73"/>
      <c r="Q285" s="73"/>
      <c r="R285" s="73"/>
      <c r="S285" s="73"/>
      <c r="T285" s="74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20" t="s">
        <v>160</v>
      </c>
      <c r="AU285" s="20" t="s">
        <v>81</v>
      </c>
    </row>
    <row r="286" s="2" customFormat="1" ht="55.5" customHeight="1">
      <c r="A286" s="39"/>
      <c r="B286" s="174"/>
      <c r="C286" s="175" t="s">
        <v>508</v>
      </c>
      <c r="D286" s="175" t="s">
        <v>154</v>
      </c>
      <c r="E286" s="176" t="s">
        <v>549</v>
      </c>
      <c r="F286" s="177" t="s">
        <v>984</v>
      </c>
      <c r="G286" s="178" t="s">
        <v>157</v>
      </c>
      <c r="H286" s="179">
        <v>231</v>
      </c>
      <c r="I286" s="180"/>
      <c r="J286" s="181">
        <f>ROUND(I286*H286,2)</f>
        <v>0</v>
      </c>
      <c r="K286" s="182"/>
      <c r="L286" s="40"/>
      <c r="M286" s="183" t="s">
        <v>3</v>
      </c>
      <c r="N286" s="184" t="s">
        <v>43</v>
      </c>
      <c r="O286" s="73"/>
      <c r="P286" s="185">
        <f>O286*H286</f>
        <v>0</v>
      </c>
      <c r="Q286" s="185">
        <v>0.0067200000000000003</v>
      </c>
      <c r="R286" s="185">
        <f>Q286*H286</f>
        <v>1.5523200000000001</v>
      </c>
      <c r="S286" s="185">
        <v>0</v>
      </c>
      <c r="T286" s="18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87" t="s">
        <v>279</v>
      </c>
      <c r="AT286" s="187" t="s">
        <v>154</v>
      </c>
      <c r="AU286" s="187" t="s">
        <v>81</v>
      </c>
      <c r="AY286" s="20" t="s">
        <v>152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20" t="s">
        <v>79</v>
      </c>
      <c r="BK286" s="188">
        <f>ROUND(I286*H286,2)</f>
        <v>0</v>
      </c>
      <c r="BL286" s="20" t="s">
        <v>279</v>
      </c>
      <c r="BM286" s="187" t="s">
        <v>1192</v>
      </c>
    </row>
    <row r="287" s="2" customFormat="1">
      <c r="A287" s="39"/>
      <c r="B287" s="40"/>
      <c r="C287" s="39"/>
      <c r="D287" s="189" t="s">
        <v>160</v>
      </c>
      <c r="E287" s="39"/>
      <c r="F287" s="190" t="s">
        <v>552</v>
      </c>
      <c r="G287" s="39"/>
      <c r="H287" s="39"/>
      <c r="I287" s="191"/>
      <c r="J287" s="39"/>
      <c r="K287" s="39"/>
      <c r="L287" s="40"/>
      <c r="M287" s="192"/>
      <c r="N287" s="19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160</v>
      </c>
      <c r="AU287" s="20" t="s">
        <v>81</v>
      </c>
    </row>
    <row r="288" s="13" customFormat="1">
      <c r="A288" s="13"/>
      <c r="B288" s="194"/>
      <c r="C288" s="13"/>
      <c r="D288" s="195" t="s">
        <v>162</v>
      </c>
      <c r="E288" s="196" t="s">
        <v>3</v>
      </c>
      <c r="F288" s="197" t="s">
        <v>1185</v>
      </c>
      <c r="G288" s="13"/>
      <c r="H288" s="198">
        <v>231</v>
      </c>
      <c r="I288" s="199"/>
      <c r="J288" s="13"/>
      <c r="K288" s="13"/>
      <c r="L288" s="194"/>
      <c r="M288" s="200"/>
      <c r="N288" s="201"/>
      <c r="O288" s="201"/>
      <c r="P288" s="201"/>
      <c r="Q288" s="201"/>
      <c r="R288" s="201"/>
      <c r="S288" s="201"/>
      <c r="T288" s="20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162</v>
      </c>
      <c r="AU288" s="196" t="s">
        <v>81</v>
      </c>
      <c r="AV288" s="13" t="s">
        <v>81</v>
      </c>
      <c r="AW288" s="13" t="s">
        <v>33</v>
      </c>
      <c r="AX288" s="13" t="s">
        <v>79</v>
      </c>
      <c r="AY288" s="196" t="s">
        <v>152</v>
      </c>
    </row>
    <row r="289" s="2" customFormat="1" ht="33" customHeight="1">
      <c r="A289" s="39"/>
      <c r="B289" s="174"/>
      <c r="C289" s="175" t="s">
        <v>513</v>
      </c>
      <c r="D289" s="175" t="s">
        <v>154</v>
      </c>
      <c r="E289" s="176" t="s">
        <v>561</v>
      </c>
      <c r="F289" s="177" t="s">
        <v>562</v>
      </c>
      <c r="G289" s="178" t="s">
        <v>247</v>
      </c>
      <c r="H289" s="179">
        <v>65.340000000000003</v>
      </c>
      <c r="I289" s="180"/>
      <c r="J289" s="181">
        <f>ROUND(I289*H289,2)</f>
        <v>0</v>
      </c>
      <c r="K289" s="182"/>
      <c r="L289" s="40"/>
      <c r="M289" s="183" t="s">
        <v>3</v>
      </c>
      <c r="N289" s="184" t="s">
        <v>43</v>
      </c>
      <c r="O289" s="73"/>
      <c r="P289" s="185">
        <f>O289*H289</f>
        <v>0</v>
      </c>
      <c r="Q289" s="185">
        <v>0.00091</v>
      </c>
      <c r="R289" s="185">
        <f>Q289*H289</f>
        <v>0.059459400000000003</v>
      </c>
      <c r="S289" s="185">
        <v>0</v>
      </c>
      <c r="T289" s="18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87" t="s">
        <v>279</v>
      </c>
      <c r="AT289" s="187" t="s">
        <v>154</v>
      </c>
      <c r="AU289" s="187" t="s">
        <v>81</v>
      </c>
      <c r="AY289" s="20" t="s">
        <v>152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20" t="s">
        <v>79</v>
      </c>
      <c r="BK289" s="188">
        <f>ROUND(I289*H289,2)</f>
        <v>0</v>
      </c>
      <c r="BL289" s="20" t="s">
        <v>279</v>
      </c>
      <c r="BM289" s="187" t="s">
        <v>1193</v>
      </c>
    </row>
    <row r="290" s="2" customFormat="1">
      <c r="A290" s="39"/>
      <c r="B290" s="40"/>
      <c r="C290" s="39"/>
      <c r="D290" s="189" t="s">
        <v>160</v>
      </c>
      <c r="E290" s="39"/>
      <c r="F290" s="190" t="s">
        <v>564</v>
      </c>
      <c r="G290" s="39"/>
      <c r="H290" s="39"/>
      <c r="I290" s="191"/>
      <c r="J290" s="39"/>
      <c r="K290" s="39"/>
      <c r="L290" s="40"/>
      <c r="M290" s="192"/>
      <c r="N290" s="193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160</v>
      </c>
      <c r="AU290" s="20" t="s">
        <v>81</v>
      </c>
    </row>
    <row r="291" s="13" customFormat="1">
      <c r="A291" s="13"/>
      <c r="B291" s="194"/>
      <c r="C291" s="13"/>
      <c r="D291" s="195" t="s">
        <v>162</v>
      </c>
      <c r="E291" s="196" t="s">
        <v>3</v>
      </c>
      <c r="F291" s="197" t="s">
        <v>1194</v>
      </c>
      <c r="G291" s="13"/>
      <c r="H291" s="198">
        <v>65.340000000000003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162</v>
      </c>
      <c r="AU291" s="196" t="s">
        <v>81</v>
      </c>
      <c r="AV291" s="13" t="s">
        <v>81</v>
      </c>
      <c r="AW291" s="13" t="s">
        <v>33</v>
      </c>
      <c r="AX291" s="13" t="s">
        <v>79</v>
      </c>
      <c r="AY291" s="196" t="s">
        <v>152</v>
      </c>
    </row>
    <row r="292" s="2" customFormat="1" ht="37.8" customHeight="1">
      <c r="A292" s="39"/>
      <c r="B292" s="174"/>
      <c r="C292" s="175" t="s">
        <v>518</v>
      </c>
      <c r="D292" s="175" t="s">
        <v>154</v>
      </c>
      <c r="E292" s="176" t="s">
        <v>567</v>
      </c>
      <c r="F292" s="177" t="s">
        <v>568</v>
      </c>
      <c r="G292" s="178" t="s">
        <v>157</v>
      </c>
      <c r="H292" s="179">
        <v>169.36000000000001</v>
      </c>
      <c r="I292" s="180"/>
      <c r="J292" s="181">
        <f>ROUND(I292*H292,2)</f>
        <v>0</v>
      </c>
      <c r="K292" s="182"/>
      <c r="L292" s="40"/>
      <c r="M292" s="183" t="s">
        <v>3</v>
      </c>
      <c r="N292" s="184" t="s">
        <v>43</v>
      </c>
      <c r="O292" s="73"/>
      <c r="P292" s="185">
        <f>O292*H292</f>
        <v>0</v>
      </c>
      <c r="Q292" s="185">
        <v>0.0058399999999999997</v>
      </c>
      <c r="R292" s="185">
        <f>Q292*H292</f>
        <v>0.98906240000000001</v>
      </c>
      <c r="S292" s="185">
        <v>0</v>
      </c>
      <c r="T292" s="18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87" t="s">
        <v>279</v>
      </c>
      <c r="AT292" s="187" t="s">
        <v>154</v>
      </c>
      <c r="AU292" s="187" t="s">
        <v>81</v>
      </c>
      <c r="AY292" s="20" t="s">
        <v>152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20" t="s">
        <v>79</v>
      </c>
      <c r="BK292" s="188">
        <f>ROUND(I292*H292,2)</f>
        <v>0</v>
      </c>
      <c r="BL292" s="20" t="s">
        <v>279</v>
      </c>
      <c r="BM292" s="187" t="s">
        <v>1195</v>
      </c>
    </row>
    <row r="293" s="2" customFormat="1">
      <c r="A293" s="39"/>
      <c r="B293" s="40"/>
      <c r="C293" s="39"/>
      <c r="D293" s="189" t="s">
        <v>160</v>
      </c>
      <c r="E293" s="39"/>
      <c r="F293" s="190" t="s">
        <v>570</v>
      </c>
      <c r="G293" s="39"/>
      <c r="H293" s="39"/>
      <c r="I293" s="191"/>
      <c r="J293" s="39"/>
      <c r="K293" s="39"/>
      <c r="L293" s="40"/>
      <c r="M293" s="192"/>
      <c r="N293" s="19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160</v>
      </c>
      <c r="AU293" s="20" t="s">
        <v>81</v>
      </c>
    </row>
    <row r="294" s="13" customFormat="1">
      <c r="A294" s="13"/>
      <c r="B294" s="194"/>
      <c r="C294" s="13"/>
      <c r="D294" s="195" t="s">
        <v>162</v>
      </c>
      <c r="E294" s="196" t="s">
        <v>3</v>
      </c>
      <c r="F294" s="197" t="s">
        <v>1196</v>
      </c>
      <c r="G294" s="13"/>
      <c r="H294" s="198">
        <v>78.879999999999995</v>
      </c>
      <c r="I294" s="199"/>
      <c r="J294" s="13"/>
      <c r="K294" s="13"/>
      <c r="L294" s="194"/>
      <c r="M294" s="200"/>
      <c r="N294" s="201"/>
      <c r="O294" s="201"/>
      <c r="P294" s="201"/>
      <c r="Q294" s="201"/>
      <c r="R294" s="201"/>
      <c r="S294" s="201"/>
      <c r="T294" s="20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6" t="s">
        <v>162</v>
      </c>
      <c r="AU294" s="196" t="s">
        <v>81</v>
      </c>
      <c r="AV294" s="13" t="s">
        <v>81</v>
      </c>
      <c r="AW294" s="13" t="s">
        <v>33</v>
      </c>
      <c r="AX294" s="13" t="s">
        <v>72</v>
      </c>
      <c r="AY294" s="196" t="s">
        <v>152</v>
      </c>
    </row>
    <row r="295" s="13" customFormat="1">
      <c r="A295" s="13"/>
      <c r="B295" s="194"/>
      <c r="C295" s="13"/>
      <c r="D295" s="195" t="s">
        <v>162</v>
      </c>
      <c r="E295" s="196" t="s">
        <v>3</v>
      </c>
      <c r="F295" s="197" t="s">
        <v>1197</v>
      </c>
      <c r="G295" s="13"/>
      <c r="H295" s="198">
        <v>90.480000000000004</v>
      </c>
      <c r="I295" s="199"/>
      <c r="J295" s="13"/>
      <c r="K295" s="13"/>
      <c r="L295" s="194"/>
      <c r="M295" s="200"/>
      <c r="N295" s="201"/>
      <c r="O295" s="201"/>
      <c r="P295" s="201"/>
      <c r="Q295" s="201"/>
      <c r="R295" s="201"/>
      <c r="S295" s="201"/>
      <c r="T295" s="20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6" t="s">
        <v>162</v>
      </c>
      <c r="AU295" s="196" t="s">
        <v>81</v>
      </c>
      <c r="AV295" s="13" t="s">
        <v>81</v>
      </c>
      <c r="AW295" s="13" t="s">
        <v>33</v>
      </c>
      <c r="AX295" s="13" t="s">
        <v>72</v>
      </c>
      <c r="AY295" s="196" t="s">
        <v>152</v>
      </c>
    </row>
    <row r="296" s="15" customFormat="1">
      <c r="A296" s="15"/>
      <c r="B296" s="210"/>
      <c r="C296" s="15"/>
      <c r="D296" s="195" t="s">
        <v>162</v>
      </c>
      <c r="E296" s="211" t="s">
        <v>3</v>
      </c>
      <c r="F296" s="212" t="s">
        <v>242</v>
      </c>
      <c r="G296" s="15"/>
      <c r="H296" s="213">
        <v>169.36000000000001</v>
      </c>
      <c r="I296" s="214"/>
      <c r="J296" s="15"/>
      <c r="K296" s="15"/>
      <c r="L296" s="210"/>
      <c r="M296" s="215"/>
      <c r="N296" s="216"/>
      <c r="O296" s="216"/>
      <c r="P296" s="216"/>
      <c r="Q296" s="216"/>
      <c r="R296" s="216"/>
      <c r="S296" s="216"/>
      <c r="T296" s="21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11" t="s">
        <v>162</v>
      </c>
      <c r="AU296" s="211" t="s">
        <v>81</v>
      </c>
      <c r="AV296" s="15" t="s">
        <v>158</v>
      </c>
      <c r="AW296" s="15" t="s">
        <v>33</v>
      </c>
      <c r="AX296" s="15" t="s">
        <v>79</v>
      </c>
      <c r="AY296" s="211" t="s">
        <v>152</v>
      </c>
    </row>
    <row r="297" s="2" customFormat="1" ht="24.15" customHeight="1">
      <c r="A297" s="39"/>
      <c r="B297" s="174"/>
      <c r="C297" s="175" t="s">
        <v>523</v>
      </c>
      <c r="D297" s="175" t="s">
        <v>154</v>
      </c>
      <c r="E297" s="176" t="s">
        <v>674</v>
      </c>
      <c r="F297" s="177" t="s">
        <v>675</v>
      </c>
      <c r="G297" s="178" t="s">
        <v>676</v>
      </c>
      <c r="H297" s="179">
        <v>1</v>
      </c>
      <c r="I297" s="180"/>
      <c r="J297" s="181">
        <f>ROUND(I297*H297,2)</f>
        <v>0</v>
      </c>
      <c r="K297" s="182"/>
      <c r="L297" s="40"/>
      <c r="M297" s="183" t="s">
        <v>3</v>
      </c>
      <c r="N297" s="184" t="s">
        <v>43</v>
      </c>
      <c r="O297" s="73"/>
      <c r="P297" s="185">
        <f>O297*H297</f>
        <v>0</v>
      </c>
      <c r="Q297" s="185">
        <v>0</v>
      </c>
      <c r="R297" s="185">
        <f>Q297*H297</f>
        <v>0</v>
      </c>
      <c r="S297" s="185">
        <v>0</v>
      </c>
      <c r="T297" s="18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87" t="s">
        <v>279</v>
      </c>
      <c r="AT297" s="187" t="s">
        <v>154</v>
      </c>
      <c r="AU297" s="187" t="s">
        <v>81</v>
      </c>
      <c r="AY297" s="20" t="s">
        <v>152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20" t="s">
        <v>79</v>
      </c>
      <c r="BK297" s="188">
        <f>ROUND(I297*H297,2)</f>
        <v>0</v>
      </c>
      <c r="BL297" s="20" t="s">
        <v>279</v>
      </c>
      <c r="BM297" s="187" t="s">
        <v>1198</v>
      </c>
    </row>
    <row r="298" s="2" customFormat="1" ht="16.5" customHeight="1">
      <c r="A298" s="39"/>
      <c r="B298" s="174"/>
      <c r="C298" s="175" t="s">
        <v>528</v>
      </c>
      <c r="D298" s="175" t="s">
        <v>154</v>
      </c>
      <c r="E298" s="176" t="s">
        <v>1023</v>
      </c>
      <c r="F298" s="177" t="s">
        <v>1024</v>
      </c>
      <c r="G298" s="178" t="s">
        <v>364</v>
      </c>
      <c r="H298" s="179">
        <v>432</v>
      </c>
      <c r="I298" s="180"/>
      <c r="J298" s="181">
        <f>ROUND(I298*H298,2)</f>
        <v>0</v>
      </c>
      <c r="K298" s="182"/>
      <c r="L298" s="40"/>
      <c r="M298" s="183" t="s">
        <v>3</v>
      </c>
      <c r="N298" s="184" t="s">
        <v>43</v>
      </c>
      <c r="O298" s="73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187" t="s">
        <v>860</v>
      </c>
      <c r="AT298" s="187" t="s">
        <v>154</v>
      </c>
      <c r="AU298" s="187" t="s">
        <v>81</v>
      </c>
      <c r="AY298" s="20" t="s">
        <v>152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20" t="s">
        <v>79</v>
      </c>
      <c r="BK298" s="188">
        <f>ROUND(I298*H298,2)</f>
        <v>0</v>
      </c>
      <c r="BL298" s="20" t="s">
        <v>860</v>
      </c>
      <c r="BM298" s="187" t="s">
        <v>1199</v>
      </c>
    </row>
    <row r="299" s="13" customFormat="1">
      <c r="A299" s="13"/>
      <c r="B299" s="194"/>
      <c r="C299" s="13"/>
      <c r="D299" s="195" t="s">
        <v>162</v>
      </c>
      <c r="E299" s="196" t="s">
        <v>3</v>
      </c>
      <c r="F299" s="197" t="s">
        <v>1200</v>
      </c>
      <c r="G299" s="13"/>
      <c r="H299" s="198">
        <v>432</v>
      </c>
      <c r="I299" s="199"/>
      <c r="J299" s="13"/>
      <c r="K299" s="13"/>
      <c r="L299" s="194"/>
      <c r="M299" s="200"/>
      <c r="N299" s="201"/>
      <c r="O299" s="201"/>
      <c r="P299" s="201"/>
      <c r="Q299" s="201"/>
      <c r="R299" s="201"/>
      <c r="S299" s="201"/>
      <c r="T299" s="20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6" t="s">
        <v>162</v>
      </c>
      <c r="AU299" s="196" t="s">
        <v>81</v>
      </c>
      <c r="AV299" s="13" t="s">
        <v>81</v>
      </c>
      <c r="AW299" s="13" t="s">
        <v>33</v>
      </c>
      <c r="AX299" s="13" t="s">
        <v>79</v>
      </c>
      <c r="AY299" s="196" t="s">
        <v>152</v>
      </c>
    </row>
    <row r="300" s="2" customFormat="1" ht="24.15" customHeight="1">
      <c r="A300" s="39"/>
      <c r="B300" s="174"/>
      <c r="C300" s="175" t="s">
        <v>533</v>
      </c>
      <c r="D300" s="175" t="s">
        <v>154</v>
      </c>
      <c r="E300" s="176" t="s">
        <v>603</v>
      </c>
      <c r="F300" s="177" t="s">
        <v>604</v>
      </c>
      <c r="G300" s="178" t="s">
        <v>247</v>
      </c>
      <c r="H300" s="179">
        <v>14.800000000000001</v>
      </c>
      <c r="I300" s="180"/>
      <c r="J300" s="181">
        <f>ROUND(I300*H300,2)</f>
        <v>0</v>
      </c>
      <c r="K300" s="182"/>
      <c r="L300" s="40"/>
      <c r="M300" s="183" t="s">
        <v>3</v>
      </c>
      <c r="N300" s="184" t="s">
        <v>43</v>
      </c>
      <c r="O300" s="73"/>
      <c r="P300" s="185">
        <f>O300*H300</f>
        <v>0</v>
      </c>
      <c r="Q300" s="185">
        <v>0.0057200000000000003</v>
      </c>
      <c r="R300" s="185">
        <f>Q300*H300</f>
        <v>0.084656000000000009</v>
      </c>
      <c r="S300" s="185">
        <v>0</v>
      </c>
      <c r="T300" s="18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87" t="s">
        <v>279</v>
      </c>
      <c r="AT300" s="187" t="s">
        <v>154</v>
      </c>
      <c r="AU300" s="187" t="s">
        <v>81</v>
      </c>
      <c r="AY300" s="20" t="s">
        <v>152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20" t="s">
        <v>79</v>
      </c>
      <c r="BK300" s="188">
        <f>ROUND(I300*H300,2)</f>
        <v>0</v>
      </c>
      <c r="BL300" s="20" t="s">
        <v>279</v>
      </c>
      <c r="BM300" s="187" t="s">
        <v>1201</v>
      </c>
    </row>
    <row r="301" s="13" customFormat="1">
      <c r="A301" s="13"/>
      <c r="B301" s="194"/>
      <c r="C301" s="13"/>
      <c r="D301" s="195" t="s">
        <v>162</v>
      </c>
      <c r="E301" s="196" t="s">
        <v>3</v>
      </c>
      <c r="F301" s="197" t="s">
        <v>1202</v>
      </c>
      <c r="G301" s="13"/>
      <c r="H301" s="198">
        <v>14.800000000000001</v>
      </c>
      <c r="I301" s="199"/>
      <c r="J301" s="13"/>
      <c r="K301" s="13"/>
      <c r="L301" s="194"/>
      <c r="M301" s="200"/>
      <c r="N301" s="201"/>
      <c r="O301" s="201"/>
      <c r="P301" s="201"/>
      <c r="Q301" s="201"/>
      <c r="R301" s="201"/>
      <c r="S301" s="201"/>
      <c r="T301" s="20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6" t="s">
        <v>162</v>
      </c>
      <c r="AU301" s="196" t="s">
        <v>81</v>
      </c>
      <c r="AV301" s="13" t="s">
        <v>81</v>
      </c>
      <c r="AW301" s="13" t="s">
        <v>33</v>
      </c>
      <c r="AX301" s="13" t="s">
        <v>79</v>
      </c>
      <c r="AY301" s="196" t="s">
        <v>152</v>
      </c>
    </row>
    <row r="302" s="2" customFormat="1" ht="37.8" customHeight="1">
      <c r="A302" s="39"/>
      <c r="B302" s="174"/>
      <c r="C302" s="175" t="s">
        <v>538</v>
      </c>
      <c r="D302" s="175" t="s">
        <v>154</v>
      </c>
      <c r="E302" s="176" t="s">
        <v>627</v>
      </c>
      <c r="F302" s="177" t="s">
        <v>1203</v>
      </c>
      <c r="G302" s="178" t="s">
        <v>157</v>
      </c>
      <c r="H302" s="179">
        <v>116</v>
      </c>
      <c r="I302" s="180"/>
      <c r="J302" s="181">
        <f>ROUND(I302*H302,2)</f>
        <v>0</v>
      </c>
      <c r="K302" s="182"/>
      <c r="L302" s="40"/>
      <c r="M302" s="183" t="s">
        <v>3</v>
      </c>
      <c r="N302" s="184" t="s">
        <v>43</v>
      </c>
      <c r="O302" s="73"/>
      <c r="P302" s="185">
        <f>O302*H302</f>
        <v>0</v>
      </c>
      <c r="Q302" s="185">
        <v>0.0058399999999999997</v>
      </c>
      <c r="R302" s="185">
        <f>Q302*H302</f>
        <v>0.67743999999999993</v>
      </c>
      <c r="S302" s="185">
        <v>0</v>
      </c>
      <c r="T302" s="18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187" t="s">
        <v>279</v>
      </c>
      <c r="AT302" s="187" t="s">
        <v>154</v>
      </c>
      <c r="AU302" s="187" t="s">
        <v>81</v>
      </c>
      <c r="AY302" s="20" t="s">
        <v>152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20" t="s">
        <v>79</v>
      </c>
      <c r="BK302" s="188">
        <f>ROUND(I302*H302,2)</f>
        <v>0</v>
      </c>
      <c r="BL302" s="20" t="s">
        <v>279</v>
      </c>
      <c r="BM302" s="187" t="s">
        <v>1204</v>
      </c>
    </row>
    <row r="303" s="13" customFormat="1">
      <c r="A303" s="13"/>
      <c r="B303" s="194"/>
      <c r="C303" s="13"/>
      <c r="D303" s="195" t="s">
        <v>162</v>
      </c>
      <c r="E303" s="196" t="s">
        <v>3</v>
      </c>
      <c r="F303" s="197" t="s">
        <v>1205</v>
      </c>
      <c r="G303" s="13"/>
      <c r="H303" s="198">
        <v>116</v>
      </c>
      <c r="I303" s="199"/>
      <c r="J303" s="13"/>
      <c r="K303" s="13"/>
      <c r="L303" s="194"/>
      <c r="M303" s="200"/>
      <c r="N303" s="201"/>
      <c r="O303" s="201"/>
      <c r="P303" s="201"/>
      <c r="Q303" s="201"/>
      <c r="R303" s="201"/>
      <c r="S303" s="201"/>
      <c r="T303" s="20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6" t="s">
        <v>162</v>
      </c>
      <c r="AU303" s="196" t="s">
        <v>81</v>
      </c>
      <c r="AV303" s="13" t="s">
        <v>81</v>
      </c>
      <c r="AW303" s="13" t="s">
        <v>33</v>
      </c>
      <c r="AX303" s="13" t="s">
        <v>79</v>
      </c>
      <c r="AY303" s="196" t="s">
        <v>152</v>
      </c>
    </row>
    <row r="304" s="2" customFormat="1" ht="37.8" customHeight="1">
      <c r="A304" s="39"/>
      <c r="B304" s="174"/>
      <c r="C304" s="175" t="s">
        <v>543</v>
      </c>
      <c r="D304" s="175" t="s">
        <v>154</v>
      </c>
      <c r="E304" s="176" t="s">
        <v>1008</v>
      </c>
      <c r="F304" s="177" t="s">
        <v>1009</v>
      </c>
      <c r="G304" s="178" t="s">
        <v>247</v>
      </c>
      <c r="H304" s="179">
        <v>28.600000000000001</v>
      </c>
      <c r="I304" s="180"/>
      <c r="J304" s="181">
        <f>ROUND(I304*H304,2)</f>
        <v>0</v>
      </c>
      <c r="K304" s="182"/>
      <c r="L304" s="40"/>
      <c r="M304" s="183" t="s">
        <v>3</v>
      </c>
      <c r="N304" s="184" t="s">
        <v>43</v>
      </c>
      <c r="O304" s="73"/>
      <c r="P304" s="185">
        <f>O304*H304</f>
        <v>0</v>
      </c>
      <c r="Q304" s="185">
        <v>0.0037599999999999999</v>
      </c>
      <c r="R304" s="185">
        <f>Q304*H304</f>
        <v>0.10753600000000001</v>
      </c>
      <c r="S304" s="185">
        <v>0</v>
      </c>
      <c r="T304" s="18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87" t="s">
        <v>279</v>
      </c>
      <c r="AT304" s="187" t="s">
        <v>154</v>
      </c>
      <c r="AU304" s="187" t="s">
        <v>81</v>
      </c>
      <c r="AY304" s="20" t="s">
        <v>152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20" t="s">
        <v>79</v>
      </c>
      <c r="BK304" s="188">
        <f>ROUND(I304*H304,2)</f>
        <v>0</v>
      </c>
      <c r="BL304" s="20" t="s">
        <v>279</v>
      </c>
      <c r="BM304" s="187" t="s">
        <v>1206</v>
      </c>
    </row>
    <row r="305" s="13" customFormat="1">
      <c r="A305" s="13"/>
      <c r="B305" s="194"/>
      <c r="C305" s="13"/>
      <c r="D305" s="195" t="s">
        <v>162</v>
      </c>
      <c r="E305" s="196" t="s">
        <v>3</v>
      </c>
      <c r="F305" s="197" t="s">
        <v>1207</v>
      </c>
      <c r="G305" s="13"/>
      <c r="H305" s="198">
        <v>28.600000000000001</v>
      </c>
      <c r="I305" s="199"/>
      <c r="J305" s="13"/>
      <c r="K305" s="13"/>
      <c r="L305" s="194"/>
      <c r="M305" s="200"/>
      <c r="N305" s="201"/>
      <c r="O305" s="201"/>
      <c r="P305" s="201"/>
      <c r="Q305" s="201"/>
      <c r="R305" s="201"/>
      <c r="S305" s="201"/>
      <c r="T305" s="20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6" t="s">
        <v>162</v>
      </c>
      <c r="AU305" s="196" t="s">
        <v>81</v>
      </c>
      <c r="AV305" s="13" t="s">
        <v>81</v>
      </c>
      <c r="AW305" s="13" t="s">
        <v>33</v>
      </c>
      <c r="AX305" s="13" t="s">
        <v>79</v>
      </c>
      <c r="AY305" s="196" t="s">
        <v>152</v>
      </c>
    </row>
    <row r="306" s="2" customFormat="1" ht="33" customHeight="1">
      <c r="A306" s="39"/>
      <c r="B306" s="174"/>
      <c r="C306" s="175" t="s">
        <v>548</v>
      </c>
      <c r="D306" s="175" t="s">
        <v>154</v>
      </c>
      <c r="E306" s="176" t="s">
        <v>636</v>
      </c>
      <c r="F306" s="177" t="s">
        <v>637</v>
      </c>
      <c r="G306" s="178" t="s">
        <v>364</v>
      </c>
      <c r="H306" s="179">
        <v>2</v>
      </c>
      <c r="I306" s="180"/>
      <c r="J306" s="181">
        <f>ROUND(I306*H306,2)</f>
        <v>0</v>
      </c>
      <c r="K306" s="182"/>
      <c r="L306" s="40"/>
      <c r="M306" s="183" t="s">
        <v>3</v>
      </c>
      <c r="N306" s="184" t="s">
        <v>43</v>
      </c>
      <c r="O306" s="73"/>
      <c r="P306" s="185">
        <f>O306*H306</f>
        <v>0</v>
      </c>
      <c r="Q306" s="185">
        <v>0.00329</v>
      </c>
      <c r="R306" s="185">
        <f>Q306*H306</f>
        <v>0.0065799999999999999</v>
      </c>
      <c r="S306" s="185">
        <v>0</v>
      </c>
      <c r="T306" s="18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187" t="s">
        <v>279</v>
      </c>
      <c r="AT306" s="187" t="s">
        <v>154</v>
      </c>
      <c r="AU306" s="187" t="s">
        <v>81</v>
      </c>
      <c r="AY306" s="20" t="s">
        <v>152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20" t="s">
        <v>79</v>
      </c>
      <c r="BK306" s="188">
        <f>ROUND(I306*H306,2)</f>
        <v>0</v>
      </c>
      <c r="BL306" s="20" t="s">
        <v>279</v>
      </c>
      <c r="BM306" s="187" t="s">
        <v>1208</v>
      </c>
    </row>
    <row r="307" s="13" customFormat="1">
      <c r="A307" s="13"/>
      <c r="B307" s="194"/>
      <c r="C307" s="13"/>
      <c r="D307" s="195" t="s">
        <v>162</v>
      </c>
      <c r="E307" s="196" t="s">
        <v>3</v>
      </c>
      <c r="F307" s="197" t="s">
        <v>1209</v>
      </c>
      <c r="G307" s="13"/>
      <c r="H307" s="198">
        <v>2</v>
      </c>
      <c r="I307" s="199"/>
      <c r="J307" s="13"/>
      <c r="K307" s="13"/>
      <c r="L307" s="194"/>
      <c r="M307" s="200"/>
      <c r="N307" s="201"/>
      <c r="O307" s="201"/>
      <c r="P307" s="201"/>
      <c r="Q307" s="201"/>
      <c r="R307" s="201"/>
      <c r="S307" s="201"/>
      <c r="T307" s="20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6" t="s">
        <v>162</v>
      </c>
      <c r="AU307" s="196" t="s">
        <v>81</v>
      </c>
      <c r="AV307" s="13" t="s">
        <v>81</v>
      </c>
      <c r="AW307" s="13" t="s">
        <v>33</v>
      </c>
      <c r="AX307" s="13" t="s">
        <v>79</v>
      </c>
      <c r="AY307" s="196" t="s">
        <v>152</v>
      </c>
    </row>
    <row r="308" s="2" customFormat="1" ht="37.8" customHeight="1">
      <c r="A308" s="39"/>
      <c r="B308" s="174"/>
      <c r="C308" s="175" t="s">
        <v>554</v>
      </c>
      <c r="D308" s="175" t="s">
        <v>154</v>
      </c>
      <c r="E308" s="176" t="s">
        <v>1016</v>
      </c>
      <c r="F308" s="177" t="s">
        <v>1017</v>
      </c>
      <c r="G308" s="178" t="s">
        <v>247</v>
      </c>
      <c r="H308" s="179">
        <v>116</v>
      </c>
      <c r="I308" s="180"/>
      <c r="J308" s="181">
        <f>ROUND(I308*H308,2)</f>
        <v>0</v>
      </c>
      <c r="K308" s="182"/>
      <c r="L308" s="40"/>
      <c r="M308" s="183" t="s">
        <v>3</v>
      </c>
      <c r="N308" s="184" t="s">
        <v>43</v>
      </c>
      <c r="O308" s="73"/>
      <c r="P308" s="185">
        <f>O308*H308</f>
        <v>0</v>
      </c>
      <c r="Q308" s="185">
        <v>0.0068900000000000003</v>
      </c>
      <c r="R308" s="185">
        <f>Q308*H308</f>
        <v>0.79924000000000006</v>
      </c>
      <c r="S308" s="185">
        <v>0</v>
      </c>
      <c r="T308" s="18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87" t="s">
        <v>279</v>
      </c>
      <c r="AT308" s="187" t="s">
        <v>154</v>
      </c>
      <c r="AU308" s="187" t="s">
        <v>81</v>
      </c>
      <c r="AY308" s="20" t="s">
        <v>152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20" t="s">
        <v>79</v>
      </c>
      <c r="BK308" s="188">
        <f>ROUND(I308*H308,2)</f>
        <v>0</v>
      </c>
      <c r="BL308" s="20" t="s">
        <v>279</v>
      </c>
      <c r="BM308" s="187" t="s">
        <v>1210</v>
      </c>
    </row>
    <row r="309" s="13" customFormat="1">
      <c r="A309" s="13"/>
      <c r="B309" s="194"/>
      <c r="C309" s="13"/>
      <c r="D309" s="195" t="s">
        <v>162</v>
      </c>
      <c r="E309" s="196" t="s">
        <v>3</v>
      </c>
      <c r="F309" s="197" t="s">
        <v>1211</v>
      </c>
      <c r="G309" s="13"/>
      <c r="H309" s="198">
        <v>116</v>
      </c>
      <c r="I309" s="199"/>
      <c r="J309" s="13"/>
      <c r="K309" s="13"/>
      <c r="L309" s="194"/>
      <c r="M309" s="200"/>
      <c r="N309" s="201"/>
      <c r="O309" s="201"/>
      <c r="P309" s="201"/>
      <c r="Q309" s="201"/>
      <c r="R309" s="201"/>
      <c r="S309" s="201"/>
      <c r="T309" s="20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6" t="s">
        <v>162</v>
      </c>
      <c r="AU309" s="196" t="s">
        <v>81</v>
      </c>
      <c r="AV309" s="13" t="s">
        <v>81</v>
      </c>
      <c r="AW309" s="13" t="s">
        <v>33</v>
      </c>
      <c r="AX309" s="13" t="s">
        <v>79</v>
      </c>
      <c r="AY309" s="196" t="s">
        <v>152</v>
      </c>
    </row>
    <row r="310" s="2" customFormat="1" ht="24.15" customHeight="1">
      <c r="A310" s="39"/>
      <c r="B310" s="174"/>
      <c r="C310" s="175" t="s">
        <v>560</v>
      </c>
      <c r="D310" s="175" t="s">
        <v>154</v>
      </c>
      <c r="E310" s="176" t="s">
        <v>669</v>
      </c>
      <c r="F310" s="177" t="s">
        <v>670</v>
      </c>
      <c r="G310" s="178" t="s">
        <v>247</v>
      </c>
      <c r="H310" s="179">
        <v>43</v>
      </c>
      <c r="I310" s="180"/>
      <c r="J310" s="181">
        <f>ROUND(I310*H310,2)</f>
        <v>0</v>
      </c>
      <c r="K310" s="182"/>
      <c r="L310" s="40"/>
      <c r="M310" s="183" t="s">
        <v>3</v>
      </c>
      <c r="N310" s="184" t="s">
        <v>43</v>
      </c>
      <c r="O310" s="73"/>
      <c r="P310" s="185">
        <f>O310*H310</f>
        <v>0</v>
      </c>
      <c r="Q310" s="185">
        <v>0.0048399999999999997</v>
      </c>
      <c r="R310" s="185">
        <f>Q310*H310</f>
        <v>0.20812</v>
      </c>
      <c r="S310" s="185">
        <v>0</v>
      </c>
      <c r="T310" s="18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187" t="s">
        <v>279</v>
      </c>
      <c r="AT310" s="187" t="s">
        <v>154</v>
      </c>
      <c r="AU310" s="187" t="s">
        <v>81</v>
      </c>
      <c r="AY310" s="20" t="s">
        <v>152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20" t="s">
        <v>79</v>
      </c>
      <c r="BK310" s="188">
        <f>ROUND(I310*H310,2)</f>
        <v>0</v>
      </c>
      <c r="BL310" s="20" t="s">
        <v>279</v>
      </c>
      <c r="BM310" s="187" t="s">
        <v>1212</v>
      </c>
    </row>
    <row r="311" s="13" customFormat="1">
      <c r="A311" s="13"/>
      <c r="B311" s="194"/>
      <c r="C311" s="13"/>
      <c r="D311" s="195" t="s">
        <v>162</v>
      </c>
      <c r="E311" s="196" t="s">
        <v>3</v>
      </c>
      <c r="F311" s="197" t="s">
        <v>1213</v>
      </c>
      <c r="G311" s="13"/>
      <c r="H311" s="198">
        <v>43</v>
      </c>
      <c r="I311" s="199"/>
      <c r="J311" s="13"/>
      <c r="K311" s="13"/>
      <c r="L311" s="194"/>
      <c r="M311" s="200"/>
      <c r="N311" s="201"/>
      <c r="O311" s="201"/>
      <c r="P311" s="201"/>
      <c r="Q311" s="201"/>
      <c r="R311" s="201"/>
      <c r="S311" s="201"/>
      <c r="T311" s="20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6" t="s">
        <v>162</v>
      </c>
      <c r="AU311" s="196" t="s">
        <v>81</v>
      </c>
      <c r="AV311" s="13" t="s">
        <v>81</v>
      </c>
      <c r="AW311" s="13" t="s">
        <v>33</v>
      </c>
      <c r="AX311" s="13" t="s">
        <v>79</v>
      </c>
      <c r="AY311" s="196" t="s">
        <v>152</v>
      </c>
    </row>
    <row r="312" s="2" customFormat="1" ht="49.05" customHeight="1">
      <c r="A312" s="39"/>
      <c r="B312" s="174"/>
      <c r="C312" s="175" t="s">
        <v>566</v>
      </c>
      <c r="D312" s="175" t="s">
        <v>154</v>
      </c>
      <c r="E312" s="176" t="s">
        <v>679</v>
      </c>
      <c r="F312" s="177" t="s">
        <v>680</v>
      </c>
      <c r="G312" s="178" t="s">
        <v>329</v>
      </c>
      <c r="H312" s="179">
        <v>4.484</v>
      </c>
      <c r="I312" s="180"/>
      <c r="J312" s="181">
        <f>ROUND(I312*H312,2)</f>
        <v>0</v>
      </c>
      <c r="K312" s="182"/>
      <c r="L312" s="40"/>
      <c r="M312" s="183" t="s">
        <v>3</v>
      </c>
      <c r="N312" s="184" t="s">
        <v>43</v>
      </c>
      <c r="O312" s="73"/>
      <c r="P312" s="185">
        <f>O312*H312</f>
        <v>0</v>
      </c>
      <c r="Q312" s="185">
        <v>0</v>
      </c>
      <c r="R312" s="185">
        <f>Q312*H312</f>
        <v>0</v>
      </c>
      <c r="S312" s="185">
        <v>0</v>
      </c>
      <c r="T312" s="18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187" t="s">
        <v>279</v>
      </c>
      <c r="AT312" s="187" t="s">
        <v>154</v>
      </c>
      <c r="AU312" s="187" t="s">
        <v>81</v>
      </c>
      <c r="AY312" s="20" t="s">
        <v>152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20" t="s">
        <v>79</v>
      </c>
      <c r="BK312" s="188">
        <f>ROUND(I312*H312,2)</f>
        <v>0</v>
      </c>
      <c r="BL312" s="20" t="s">
        <v>279</v>
      </c>
      <c r="BM312" s="187" t="s">
        <v>1214</v>
      </c>
    </row>
    <row r="313" s="2" customFormat="1">
      <c r="A313" s="39"/>
      <c r="B313" s="40"/>
      <c r="C313" s="39"/>
      <c r="D313" s="189" t="s">
        <v>160</v>
      </c>
      <c r="E313" s="39"/>
      <c r="F313" s="190" t="s">
        <v>682</v>
      </c>
      <c r="G313" s="39"/>
      <c r="H313" s="39"/>
      <c r="I313" s="191"/>
      <c r="J313" s="39"/>
      <c r="K313" s="39"/>
      <c r="L313" s="40"/>
      <c r="M313" s="192"/>
      <c r="N313" s="193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160</v>
      </c>
      <c r="AU313" s="20" t="s">
        <v>81</v>
      </c>
    </row>
    <row r="314" s="12" customFormat="1" ht="22.8" customHeight="1">
      <c r="A314" s="12"/>
      <c r="B314" s="161"/>
      <c r="C314" s="12"/>
      <c r="D314" s="162" t="s">
        <v>71</v>
      </c>
      <c r="E314" s="172" t="s">
        <v>683</v>
      </c>
      <c r="F314" s="172" t="s">
        <v>684</v>
      </c>
      <c r="G314" s="12"/>
      <c r="H314" s="12"/>
      <c r="I314" s="164"/>
      <c r="J314" s="173">
        <f>BK314</f>
        <v>0</v>
      </c>
      <c r="K314" s="12"/>
      <c r="L314" s="161"/>
      <c r="M314" s="166"/>
      <c r="N314" s="167"/>
      <c r="O314" s="167"/>
      <c r="P314" s="168">
        <f>SUM(P315:P341)</f>
        <v>0</v>
      </c>
      <c r="Q314" s="167"/>
      <c r="R314" s="168">
        <f>SUM(R315:R341)</f>
        <v>67.321746700000006</v>
      </c>
      <c r="S314" s="167"/>
      <c r="T314" s="169">
        <f>SUM(T315:T341)</f>
        <v>67.909059999999997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62" t="s">
        <v>81</v>
      </c>
      <c r="AT314" s="170" t="s">
        <v>71</v>
      </c>
      <c r="AU314" s="170" t="s">
        <v>79</v>
      </c>
      <c r="AY314" s="162" t="s">
        <v>152</v>
      </c>
      <c r="BK314" s="171">
        <f>SUM(BK315:BK341)</f>
        <v>0</v>
      </c>
    </row>
    <row r="315" s="2" customFormat="1" ht="24.15" customHeight="1">
      <c r="A315" s="39"/>
      <c r="B315" s="174"/>
      <c r="C315" s="175" t="s">
        <v>572</v>
      </c>
      <c r="D315" s="175" t="s">
        <v>154</v>
      </c>
      <c r="E315" s="176" t="s">
        <v>1028</v>
      </c>
      <c r="F315" s="177" t="s">
        <v>1029</v>
      </c>
      <c r="G315" s="178" t="s">
        <v>157</v>
      </c>
      <c r="H315" s="179">
        <v>563</v>
      </c>
      <c r="I315" s="180"/>
      <c r="J315" s="181">
        <f>ROUND(I315*H315,2)</f>
        <v>0</v>
      </c>
      <c r="K315" s="182"/>
      <c r="L315" s="40"/>
      <c r="M315" s="183" t="s">
        <v>3</v>
      </c>
      <c r="N315" s="184" t="s">
        <v>43</v>
      </c>
      <c r="O315" s="73"/>
      <c r="P315" s="185">
        <f>O315*H315</f>
        <v>0</v>
      </c>
      <c r="Q315" s="185">
        <v>0</v>
      </c>
      <c r="R315" s="185">
        <f>Q315*H315</f>
        <v>0</v>
      </c>
      <c r="S315" s="185">
        <v>0.12062000000000001</v>
      </c>
      <c r="T315" s="186">
        <f>S315*H315</f>
        <v>67.909059999999997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187" t="s">
        <v>279</v>
      </c>
      <c r="AT315" s="187" t="s">
        <v>154</v>
      </c>
      <c r="AU315" s="187" t="s">
        <v>81</v>
      </c>
      <c r="AY315" s="20" t="s">
        <v>152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20" t="s">
        <v>79</v>
      </c>
      <c r="BK315" s="188">
        <f>ROUND(I315*H315,2)</f>
        <v>0</v>
      </c>
      <c r="BL315" s="20" t="s">
        <v>279</v>
      </c>
      <c r="BM315" s="187" t="s">
        <v>1215</v>
      </c>
    </row>
    <row r="316" s="2" customFormat="1">
      <c r="A316" s="39"/>
      <c r="B316" s="40"/>
      <c r="C316" s="39"/>
      <c r="D316" s="189" t="s">
        <v>160</v>
      </c>
      <c r="E316" s="39"/>
      <c r="F316" s="190" t="s">
        <v>1031</v>
      </c>
      <c r="G316" s="39"/>
      <c r="H316" s="39"/>
      <c r="I316" s="191"/>
      <c r="J316" s="39"/>
      <c r="K316" s="39"/>
      <c r="L316" s="40"/>
      <c r="M316" s="192"/>
      <c r="N316" s="19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160</v>
      </c>
      <c r="AU316" s="20" t="s">
        <v>81</v>
      </c>
    </row>
    <row r="317" s="13" customFormat="1">
      <c r="A317" s="13"/>
      <c r="B317" s="194"/>
      <c r="C317" s="13"/>
      <c r="D317" s="195" t="s">
        <v>162</v>
      </c>
      <c r="E317" s="196" t="s">
        <v>3</v>
      </c>
      <c r="F317" s="197" t="s">
        <v>1216</v>
      </c>
      <c r="G317" s="13"/>
      <c r="H317" s="198">
        <v>563</v>
      </c>
      <c r="I317" s="199"/>
      <c r="J317" s="13"/>
      <c r="K317" s="13"/>
      <c r="L317" s="194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162</v>
      </c>
      <c r="AU317" s="196" t="s">
        <v>81</v>
      </c>
      <c r="AV317" s="13" t="s">
        <v>81</v>
      </c>
      <c r="AW317" s="13" t="s">
        <v>33</v>
      </c>
      <c r="AX317" s="13" t="s">
        <v>79</v>
      </c>
      <c r="AY317" s="196" t="s">
        <v>152</v>
      </c>
    </row>
    <row r="318" s="2" customFormat="1" ht="24.15" customHeight="1">
      <c r="A318" s="39"/>
      <c r="B318" s="174"/>
      <c r="C318" s="175" t="s">
        <v>578</v>
      </c>
      <c r="D318" s="175" t="s">
        <v>154</v>
      </c>
      <c r="E318" s="176" t="s">
        <v>1032</v>
      </c>
      <c r="F318" s="177" t="s">
        <v>1033</v>
      </c>
      <c r="G318" s="178" t="s">
        <v>157</v>
      </c>
      <c r="H318" s="179">
        <v>563</v>
      </c>
      <c r="I318" s="180"/>
      <c r="J318" s="181">
        <f>ROUND(I318*H318,2)</f>
        <v>0</v>
      </c>
      <c r="K318" s="182"/>
      <c r="L318" s="40"/>
      <c r="M318" s="183" t="s">
        <v>3</v>
      </c>
      <c r="N318" s="184" t="s">
        <v>43</v>
      </c>
      <c r="O318" s="73"/>
      <c r="P318" s="185">
        <f>O318*H318</f>
        <v>0</v>
      </c>
      <c r="Q318" s="185">
        <v>0</v>
      </c>
      <c r="R318" s="185">
        <f>Q318*H318</f>
        <v>0</v>
      </c>
      <c r="S318" s="185">
        <v>0</v>
      </c>
      <c r="T318" s="18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187" t="s">
        <v>279</v>
      </c>
      <c r="AT318" s="187" t="s">
        <v>154</v>
      </c>
      <c r="AU318" s="187" t="s">
        <v>81</v>
      </c>
      <c r="AY318" s="20" t="s">
        <v>152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20" t="s">
        <v>79</v>
      </c>
      <c r="BK318" s="188">
        <f>ROUND(I318*H318,2)</f>
        <v>0</v>
      </c>
      <c r="BL318" s="20" t="s">
        <v>279</v>
      </c>
      <c r="BM318" s="187" t="s">
        <v>1217</v>
      </c>
    </row>
    <row r="319" s="2" customFormat="1">
      <c r="A319" s="39"/>
      <c r="B319" s="40"/>
      <c r="C319" s="39"/>
      <c r="D319" s="189" t="s">
        <v>160</v>
      </c>
      <c r="E319" s="39"/>
      <c r="F319" s="190" t="s">
        <v>1035</v>
      </c>
      <c r="G319" s="39"/>
      <c r="H319" s="39"/>
      <c r="I319" s="191"/>
      <c r="J319" s="39"/>
      <c r="K319" s="39"/>
      <c r="L319" s="40"/>
      <c r="M319" s="192"/>
      <c r="N319" s="193"/>
      <c r="O319" s="73"/>
      <c r="P319" s="73"/>
      <c r="Q319" s="73"/>
      <c r="R319" s="73"/>
      <c r="S319" s="73"/>
      <c r="T319" s="74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20" t="s">
        <v>160</v>
      </c>
      <c r="AU319" s="20" t="s">
        <v>81</v>
      </c>
    </row>
    <row r="320" s="2" customFormat="1" ht="24.15" customHeight="1">
      <c r="A320" s="39"/>
      <c r="B320" s="174"/>
      <c r="C320" s="175" t="s">
        <v>584</v>
      </c>
      <c r="D320" s="175" t="s">
        <v>154</v>
      </c>
      <c r="E320" s="176" t="s">
        <v>1036</v>
      </c>
      <c r="F320" s="177" t="s">
        <v>1037</v>
      </c>
      <c r="G320" s="178" t="s">
        <v>157</v>
      </c>
      <c r="H320" s="179">
        <v>563</v>
      </c>
      <c r="I320" s="180"/>
      <c r="J320" s="181">
        <f>ROUND(I320*H320,2)</f>
        <v>0</v>
      </c>
      <c r="K320" s="182"/>
      <c r="L320" s="40"/>
      <c r="M320" s="183" t="s">
        <v>3</v>
      </c>
      <c r="N320" s="184" t="s">
        <v>43</v>
      </c>
      <c r="O320" s="73"/>
      <c r="P320" s="185">
        <f>O320*H320</f>
        <v>0</v>
      </c>
      <c r="Q320" s="185">
        <v>0</v>
      </c>
      <c r="R320" s="185">
        <f>Q320*H320</f>
        <v>0</v>
      </c>
      <c r="S320" s="185">
        <v>0</v>
      </c>
      <c r="T320" s="18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187" t="s">
        <v>279</v>
      </c>
      <c r="AT320" s="187" t="s">
        <v>154</v>
      </c>
      <c r="AU320" s="187" t="s">
        <v>81</v>
      </c>
      <c r="AY320" s="20" t="s">
        <v>152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20" t="s">
        <v>79</v>
      </c>
      <c r="BK320" s="188">
        <f>ROUND(I320*H320,2)</f>
        <v>0</v>
      </c>
      <c r="BL320" s="20" t="s">
        <v>279</v>
      </c>
      <c r="BM320" s="187" t="s">
        <v>1218</v>
      </c>
    </row>
    <row r="321" s="2" customFormat="1">
      <c r="A321" s="39"/>
      <c r="B321" s="40"/>
      <c r="C321" s="39"/>
      <c r="D321" s="189" t="s">
        <v>160</v>
      </c>
      <c r="E321" s="39"/>
      <c r="F321" s="190" t="s">
        <v>1039</v>
      </c>
      <c r="G321" s="39"/>
      <c r="H321" s="39"/>
      <c r="I321" s="191"/>
      <c r="J321" s="39"/>
      <c r="K321" s="39"/>
      <c r="L321" s="40"/>
      <c r="M321" s="192"/>
      <c r="N321" s="193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160</v>
      </c>
      <c r="AU321" s="20" t="s">
        <v>81</v>
      </c>
    </row>
    <row r="322" s="13" customFormat="1">
      <c r="A322" s="13"/>
      <c r="B322" s="194"/>
      <c r="C322" s="13"/>
      <c r="D322" s="195" t="s">
        <v>162</v>
      </c>
      <c r="E322" s="196" t="s">
        <v>3</v>
      </c>
      <c r="F322" s="197" t="s">
        <v>1219</v>
      </c>
      <c r="G322" s="13"/>
      <c r="H322" s="198">
        <v>563</v>
      </c>
      <c r="I322" s="199"/>
      <c r="J322" s="13"/>
      <c r="K322" s="13"/>
      <c r="L322" s="194"/>
      <c r="M322" s="200"/>
      <c r="N322" s="201"/>
      <c r="O322" s="201"/>
      <c r="P322" s="201"/>
      <c r="Q322" s="201"/>
      <c r="R322" s="201"/>
      <c r="S322" s="201"/>
      <c r="T322" s="20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6" t="s">
        <v>162</v>
      </c>
      <c r="AU322" s="196" t="s">
        <v>81</v>
      </c>
      <c r="AV322" s="13" t="s">
        <v>81</v>
      </c>
      <c r="AW322" s="13" t="s">
        <v>33</v>
      </c>
      <c r="AX322" s="13" t="s">
        <v>79</v>
      </c>
      <c r="AY322" s="196" t="s">
        <v>152</v>
      </c>
    </row>
    <row r="323" s="2" customFormat="1" ht="16.5" customHeight="1">
      <c r="A323" s="39"/>
      <c r="B323" s="174"/>
      <c r="C323" s="227" t="s">
        <v>590</v>
      </c>
      <c r="D323" s="227" t="s">
        <v>379</v>
      </c>
      <c r="E323" s="228" t="s">
        <v>1040</v>
      </c>
      <c r="F323" s="229" t="s">
        <v>1041</v>
      </c>
      <c r="G323" s="230" t="s">
        <v>157</v>
      </c>
      <c r="H323" s="231">
        <v>619.29999999999995</v>
      </c>
      <c r="I323" s="232"/>
      <c r="J323" s="233">
        <f>ROUND(I323*H323,2)</f>
        <v>0</v>
      </c>
      <c r="K323" s="234"/>
      <c r="L323" s="235"/>
      <c r="M323" s="236" t="s">
        <v>3</v>
      </c>
      <c r="N323" s="237" t="s">
        <v>43</v>
      </c>
      <c r="O323" s="73"/>
      <c r="P323" s="185">
        <f>O323*H323</f>
        <v>0</v>
      </c>
      <c r="Q323" s="185">
        <v>0.00013999999999999999</v>
      </c>
      <c r="R323" s="185">
        <f>Q323*H323</f>
        <v>0.086701999999999987</v>
      </c>
      <c r="S323" s="185">
        <v>0</v>
      </c>
      <c r="T323" s="18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187" t="s">
        <v>382</v>
      </c>
      <c r="AT323" s="187" t="s">
        <v>379</v>
      </c>
      <c r="AU323" s="187" t="s">
        <v>81</v>
      </c>
      <c r="AY323" s="20" t="s">
        <v>152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20" t="s">
        <v>79</v>
      </c>
      <c r="BK323" s="188">
        <f>ROUND(I323*H323,2)</f>
        <v>0</v>
      </c>
      <c r="BL323" s="20" t="s">
        <v>279</v>
      </c>
      <c r="BM323" s="187" t="s">
        <v>1220</v>
      </c>
    </row>
    <row r="324" s="2" customFormat="1">
      <c r="A324" s="39"/>
      <c r="B324" s="40"/>
      <c r="C324" s="39"/>
      <c r="D324" s="189" t="s">
        <v>160</v>
      </c>
      <c r="E324" s="39"/>
      <c r="F324" s="190" t="s">
        <v>1043</v>
      </c>
      <c r="G324" s="39"/>
      <c r="H324" s="39"/>
      <c r="I324" s="191"/>
      <c r="J324" s="39"/>
      <c r="K324" s="39"/>
      <c r="L324" s="40"/>
      <c r="M324" s="192"/>
      <c r="N324" s="193"/>
      <c r="O324" s="73"/>
      <c r="P324" s="73"/>
      <c r="Q324" s="73"/>
      <c r="R324" s="73"/>
      <c r="S324" s="73"/>
      <c r="T324" s="74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20" t="s">
        <v>160</v>
      </c>
      <c r="AU324" s="20" t="s">
        <v>81</v>
      </c>
    </row>
    <row r="325" s="13" customFormat="1">
      <c r="A325" s="13"/>
      <c r="B325" s="194"/>
      <c r="C325" s="13"/>
      <c r="D325" s="195" t="s">
        <v>162</v>
      </c>
      <c r="E325" s="13"/>
      <c r="F325" s="197" t="s">
        <v>1221</v>
      </c>
      <c r="G325" s="13"/>
      <c r="H325" s="198">
        <v>619.29999999999995</v>
      </c>
      <c r="I325" s="199"/>
      <c r="J325" s="13"/>
      <c r="K325" s="13"/>
      <c r="L325" s="194"/>
      <c r="M325" s="200"/>
      <c r="N325" s="201"/>
      <c r="O325" s="201"/>
      <c r="P325" s="201"/>
      <c r="Q325" s="201"/>
      <c r="R325" s="201"/>
      <c r="S325" s="201"/>
      <c r="T325" s="20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6" t="s">
        <v>162</v>
      </c>
      <c r="AU325" s="196" t="s">
        <v>81</v>
      </c>
      <c r="AV325" s="13" t="s">
        <v>81</v>
      </c>
      <c r="AW325" s="13" t="s">
        <v>4</v>
      </c>
      <c r="AX325" s="13" t="s">
        <v>79</v>
      </c>
      <c r="AY325" s="196" t="s">
        <v>152</v>
      </c>
    </row>
    <row r="326" s="2" customFormat="1" ht="37.8" customHeight="1">
      <c r="A326" s="39"/>
      <c r="B326" s="174"/>
      <c r="C326" s="175" t="s">
        <v>596</v>
      </c>
      <c r="D326" s="175" t="s">
        <v>154</v>
      </c>
      <c r="E326" s="176" t="s">
        <v>686</v>
      </c>
      <c r="F326" s="177" t="s">
        <v>687</v>
      </c>
      <c r="G326" s="178" t="s">
        <v>157</v>
      </c>
      <c r="H326" s="179">
        <v>794</v>
      </c>
      <c r="I326" s="180"/>
      <c r="J326" s="181">
        <f>ROUND(I326*H326,2)</f>
        <v>0</v>
      </c>
      <c r="K326" s="182"/>
      <c r="L326" s="40"/>
      <c r="M326" s="183" t="s">
        <v>3</v>
      </c>
      <c r="N326" s="184" t="s">
        <v>43</v>
      </c>
      <c r="O326" s="73"/>
      <c r="P326" s="185">
        <f>O326*H326</f>
        <v>0</v>
      </c>
      <c r="Q326" s="185">
        <v>0</v>
      </c>
      <c r="R326" s="185">
        <f>Q326*H326</f>
        <v>0</v>
      </c>
      <c r="S326" s="185">
        <v>0</v>
      </c>
      <c r="T326" s="186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187" t="s">
        <v>279</v>
      </c>
      <c r="AT326" s="187" t="s">
        <v>154</v>
      </c>
      <c r="AU326" s="187" t="s">
        <v>81</v>
      </c>
      <c r="AY326" s="20" t="s">
        <v>152</v>
      </c>
      <c r="BE326" s="188">
        <f>IF(N326="základní",J326,0)</f>
        <v>0</v>
      </c>
      <c r="BF326" s="188">
        <f>IF(N326="snížená",J326,0)</f>
        <v>0</v>
      </c>
      <c r="BG326" s="188">
        <f>IF(N326="zákl. přenesená",J326,0)</f>
        <v>0</v>
      </c>
      <c r="BH326" s="188">
        <f>IF(N326="sníž. přenesená",J326,0)</f>
        <v>0</v>
      </c>
      <c r="BI326" s="188">
        <f>IF(N326="nulová",J326,0)</f>
        <v>0</v>
      </c>
      <c r="BJ326" s="20" t="s">
        <v>79</v>
      </c>
      <c r="BK326" s="188">
        <f>ROUND(I326*H326,2)</f>
        <v>0</v>
      </c>
      <c r="BL326" s="20" t="s">
        <v>279</v>
      </c>
      <c r="BM326" s="187" t="s">
        <v>1222</v>
      </c>
    </row>
    <row r="327" s="2" customFormat="1">
      <c r="A327" s="39"/>
      <c r="B327" s="40"/>
      <c r="C327" s="39"/>
      <c r="D327" s="189" t="s">
        <v>160</v>
      </c>
      <c r="E327" s="39"/>
      <c r="F327" s="190" t="s">
        <v>689</v>
      </c>
      <c r="G327" s="39"/>
      <c r="H327" s="39"/>
      <c r="I327" s="191"/>
      <c r="J327" s="39"/>
      <c r="K327" s="39"/>
      <c r="L327" s="40"/>
      <c r="M327" s="192"/>
      <c r="N327" s="193"/>
      <c r="O327" s="73"/>
      <c r="P327" s="73"/>
      <c r="Q327" s="73"/>
      <c r="R327" s="73"/>
      <c r="S327" s="73"/>
      <c r="T327" s="7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20" t="s">
        <v>160</v>
      </c>
      <c r="AU327" s="20" t="s">
        <v>81</v>
      </c>
    </row>
    <row r="328" s="13" customFormat="1">
      <c r="A328" s="13"/>
      <c r="B328" s="194"/>
      <c r="C328" s="13"/>
      <c r="D328" s="195" t="s">
        <v>162</v>
      </c>
      <c r="E328" s="196" t="s">
        <v>3</v>
      </c>
      <c r="F328" s="197" t="s">
        <v>1223</v>
      </c>
      <c r="G328" s="13"/>
      <c r="H328" s="198">
        <v>794</v>
      </c>
      <c r="I328" s="199"/>
      <c r="J328" s="13"/>
      <c r="K328" s="13"/>
      <c r="L328" s="194"/>
      <c r="M328" s="200"/>
      <c r="N328" s="201"/>
      <c r="O328" s="201"/>
      <c r="P328" s="201"/>
      <c r="Q328" s="201"/>
      <c r="R328" s="201"/>
      <c r="S328" s="201"/>
      <c r="T328" s="20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6" t="s">
        <v>162</v>
      </c>
      <c r="AU328" s="196" t="s">
        <v>81</v>
      </c>
      <c r="AV328" s="13" t="s">
        <v>81</v>
      </c>
      <c r="AW328" s="13" t="s">
        <v>33</v>
      </c>
      <c r="AX328" s="13" t="s">
        <v>79</v>
      </c>
      <c r="AY328" s="196" t="s">
        <v>152</v>
      </c>
    </row>
    <row r="329" s="2" customFormat="1" ht="16.5" customHeight="1">
      <c r="A329" s="39"/>
      <c r="B329" s="174"/>
      <c r="C329" s="227" t="s">
        <v>602</v>
      </c>
      <c r="D329" s="227" t="s">
        <v>379</v>
      </c>
      <c r="E329" s="228" t="s">
        <v>692</v>
      </c>
      <c r="F329" s="229" t="s">
        <v>693</v>
      </c>
      <c r="G329" s="230" t="s">
        <v>157</v>
      </c>
      <c r="H329" s="231">
        <v>873.39999999999998</v>
      </c>
      <c r="I329" s="232"/>
      <c r="J329" s="233">
        <f>ROUND(I329*H329,2)</f>
        <v>0</v>
      </c>
      <c r="K329" s="234"/>
      <c r="L329" s="235"/>
      <c r="M329" s="236" t="s">
        <v>3</v>
      </c>
      <c r="N329" s="237" t="s">
        <v>43</v>
      </c>
      <c r="O329" s="73"/>
      <c r="P329" s="185">
        <f>O329*H329</f>
        <v>0</v>
      </c>
      <c r="Q329" s="185">
        <v>0.00040000000000000002</v>
      </c>
      <c r="R329" s="185">
        <f>Q329*H329</f>
        <v>0.34936</v>
      </c>
      <c r="S329" s="185">
        <v>0</v>
      </c>
      <c r="T329" s="18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187" t="s">
        <v>382</v>
      </c>
      <c r="AT329" s="187" t="s">
        <v>379</v>
      </c>
      <c r="AU329" s="187" t="s">
        <v>81</v>
      </c>
      <c r="AY329" s="20" t="s">
        <v>152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20" t="s">
        <v>79</v>
      </c>
      <c r="BK329" s="188">
        <f>ROUND(I329*H329,2)</f>
        <v>0</v>
      </c>
      <c r="BL329" s="20" t="s">
        <v>279</v>
      </c>
      <c r="BM329" s="187" t="s">
        <v>1224</v>
      </c>
    </row>
    <row r="330" s="2" customFormat="1">
      <c r="A330" s="39"/>
      <c r="B330" s="40"/>
      <c r="C330" s="39"/>
      <c r="D330" s="189" t="s">
        <v>160</v>
      </c>
      <c r="E330" s="39"/>
      <c r="F330" s="190" t="s">
        <v>695</v>
      </c>
      <c r="G330" s="39"/>
      <c r="H330" s="39"/>
      <c r="I330" s="191"/>
      <c r="J330" s="39"/>
      <c r="K330" s="39"/>
      <c r="L330" s="40"/>
      <c r="M330" s="192"/>
      <c r="N330" s="193"/>
      <c r="O330" s="73"/>
      <c r="P330" s="73"/>
      <c r="Q330" s="73"/>
      <c r="R330" s="73"/>
      <c r="S330" s="73"/>
      <c r="T330" s="7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20" t="s">
        <v>160</v>
      </c>
      <c r="AU330" s="20" t="s">
        <v>81</v>
      </c>
    </row>
    <row r="331" s="13" customFormat="1">
      <c r="A331" s="13"/>
      <c r="B331" s="194"/>
      <c r="C331" s="13"/>
      <c r="D331" s="195" t="s">
        <v>162</v>
      </c>
      <c r="E331" s="13"/>
      <c r="F331" s="197" t="s">
        <v>1225</v>
      </c>
      <c r="G331" s="13"/>
      <c r="H331" s="198">
        <v>873.39999999999998</v>
      </c>
      <c r="I331" s="199"/>
      <c r="J331" s="13"/>
      <c r="K331" s="13"/>
      <c r="L331" s="194"/>
      <c r="M331" s="200"/>
      <c r="N331" s="201"/>
      <c r="O331" s="201"/>
      <c r="P331" s="201"/>
      <c r="Q331" s="201"/>
      <c r="R331" s="201"/>
      <c r="S331" s="201"/>
      <c r="T331" s="20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6" t="s">
        <v>162</v>
      </c>
      <c r="AU331" s="196" t="s">
        <v>81</v>
      </c>
      <c r="AV331" s="13" t="s">
        <v>81</v>
      </c>
      <c r="AW331" s="13" t="s">
        <v>4</v>
      </c>
      <c r="AX331" s="13" t="s">
        <v>79</v>
      </c>
      <c r="AY331" s="196" t="s">
        <v>152</v>
      </c>
    </row>
    <row r="332" s="2" customFormat="1" ht="16.5" customHeight="1">
      <c r="A332" s="39"/>
      <c r="B332" s="174"/>
      <c r="C332" s="175" t="s">
        <v>607</v>
      </c>
      <c r="D332" s="175" t="s">
        <v>154</v>
      </c>
      <c r="E332" s="176" t="s">
        <v>704</v>
      </c>
      <c r="F332" s="177" t="s">
        <v>705</v>
      </c>
      <c r="G332" s="178" t="s">
        <v>157</v>
      </c>
      <c r="H332" s="179">
        <v>162.40000000000001</v>
      </c>
      <c r="I332" s="180"/>
      <c r="J332" s="181">
        <f>ROUND(I332*H332,2)</f>
        <v>0</v>
      </c>
      <c r="K332" s="182"/>
      <c r="L332" s="40"/>
      <c r="M332" s="183" t="s">
        <v>3</v>
      </c>
      <c r="N332" s="184" t="s">
        <v>43</v>
      </c>
      <c r="O332" s="73"/>
      <c r="P332" s="185">
        <f>O332*H332</f>
        <v>0</v>
      </c>
      <c r="Q332" s="185">
        <v>0</v>
      </c>
      <c r="R332" s="185">
        <f>Q332*H332</f>
        <v>0</v>
      </c>
      <c r="S332" s="185">
        <v>0</v>
      </c>
      <c r="T332" s="18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87" t="s">
        <v>279</v>
      </c>
      <c r="AT332" s="187" t="s">
        <v>154</v>
      </c>
      <c r="AU332" s="187" t="s">
        <v>81</v>
      </c>
      <c r="AY332" s="20" t="s">
        <v>152</v>
      </c>
      <c r="BE332" s="188">
        <f>IF(N332="základní",J332,0)</f>
        <v>0</v>
      </c>
      <c r="BF332" s="188">
        <f>IF(N332="snížená",J332,0)</f>
        <v>0</v>
      </c>
      <c r="BG332" s="188">
        <f>IF(N332="zákl. přenesená",J332,0)</f>
        <v>0</v>
      </c>
      <c r="BH332" s="188">
        <f>IF(N332="sníž. přenesená",J332,0)</f>
        <v>0</v>
      </c>
      <c r="BI332" s="188">
        <f>IF(N332="nulová",J332,0)</f>
        <v>0</v>
      </c>
      <c r="BJ332" s="20" t="s">
        <v>79</v>
      </c>
      <c r="BK332" s="188">
        <f>ROUND(I332*H332,2)</f>
        <v>0</v>
      </c>
      <c r="BL332" s="20" t="s">
        <v>279</v>
      </c>
      <c r="BM332" s="187" t="s">
        <v>1226</v>
      </c>
    </row>
    <row r="333" s="2" customFormat="1">
      <c r="A333" s="39"/>
      <c r="B333" s="40"/>
      <c r="C333" s="39"/>
      <c r="D333" s="189" t="s">
        <v>160</v>
      </c>
      <c r="E333" s="39"/>
      <c r="F333" s="190" t="s">
        <v>707</v>
      </c>
      <c r="G333" s="39"/>
      <c r="H333" s="39"/>
      <c r="I333" s="191"/>
      <c r="J333" s="39"/>
      <c r="K333" s="39"/>
      <c r="L333" s="40"/>
      <c r="M333" s="192"/>
      <c r="N333" s="193"/>
      <c r="O333" s="73"/>
      <c r="P333" s="73"/>
      <c r="Q333" s="73"/>
      <c r="R333" s="73"/>
      <c r="S333" s="73"/>
      <c r="T333" s="7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20" t="s">
        <v>160</v>
      </c>
      <c r="AU333" s="20" t="s">
        <v>81</v>
      </c>
    </row>
    <row r="334" s="2" customFormat="1" ht="44.25" customHeight="1">
      <c r="A334" s="39"/>
      <c r="B334" s="174"/>
      <c r="C334" s="227" t="s">
        <v>612</v>
      </c>
      <c r="D334" s="227" t="s">
        <v>379</v>
      </c>
      <c r="E334" s="228" t="s">
        <v>709</v>
      </c>
      <c r="F334" s="229" t="s">
        <v>710</v>
      </c>
      <c r="G334" s="230" t="s">
        <v>157</v>
      </c>
      <c r="H334" s="231">
        <v>162.40000000000001</v>
      </c>
      <c r="I334" s="232"/>
      <c r="J334" s="233">
        <f>ROUND(I334*H334,2)</f>
        <v>0</v>
      </c>
      <c r="K334" s="234"/>
      <c r="L334" s="235"/>
      <c r="M334" s="236" t="s">
        <v>3</v>
      </c>
      <c r="N334" s="237" t="s">
        <v>43</v>
      </c>
      <c r="O334" s="73"/>
      <c r="P334" s="185">
        <f>O334*H334</f>
        <v>0</v>
      </c>
      <c r="Q334" s="185">
        <v>0.00040000000000000002</v>
      </c>
      <c r="R334" s="185">
        <f>Q334*H334</f>
        <v>0.064960000000000004</v>
      </c>
      <c r="S334" s="185">
        <v>0</v>
      </c>
      <c r="T334" s="18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187" t="s">
        <v>382</v>
      </c>
      <c r="AT334" s="187" t="s">
        <v>379</v>
      </c>
      <c r="AU334" s="187" t="s">
        <v>81</v>
      </c>
      <c r="AY334" s="20" t="s">
        <v>152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20" t="s">
        <v>79</v>
      </c>
      <c r="BK334" s="188">
        <f>ROUND(I334*H334,2)</f>
        <v>0</v>
      </c>
      <c r="BL334" s="20" t="s">
        <v>279</v>
      </c>
      <c r="BM334" s="187" t="s">
        <v>1227</v>
      </c>
    </row>
    <row r="335" s="2" customFormat="1">
      <c r="A335" s="39"/>
      <c r="B335" s="40"/>
      <c r="C335" s="39"/>
      <c r="D335" s="189" t="s">
        <v>160</v>
      </c>
      <c r="E335" s="39"/>
      <c r="F335" s="190" t="s">
        <v>712</v>
      </c>
      <c r="G335" s="39"/>
      <c r="H335" s="39"/>
      <c r="I335" s="191"/>
      <c r="J335" s="39"/>
      <c r="K335" s="39"/>
      <c r="L335" s="40"/>
      <c r="M335" s="192"/>
      <c r="N335" s="193"/>
      <c r="O335" s="73"/>
      <c r="P335" s="73"/>
      <c r="Q335" s="73"/>
      <c r="R335" s="73"/>
      <c r="S335" s="73"/>
      <c r="T335" s="74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20" t="s">
        <v>160</v>
      </c>
      <c r="AU335" s="20" t="s">
        <v>81</v>
      </c>
    </row>
    <row r="336" s="2" customFormat="1" ht="37.8" customHeight="1">
      <c r="A336" s="39"/>
      <c r="B336" s="174"/>
      <c r="C336" s="175" t="s">
        <v>617</v>
      </c>
      <c r="D336" s="175" t="s">
        <v>154</v>
      </c>
      <c r="E336" s="176" t="s">
        <v>1053</v>
      </c>
      <c r="F336" s="177" t="s">
        <v>1054</v>
      </c>
      <c r="G336" s="178" t="s">
        <v>157</v>
      </c>
      <c r="H336" s="179">
        <v>579.88999999999999</v>
      </c>
      <c r="I336" s="180"/>
      <c r="J336" s="181">
        <f>ROUND(I336*H336,2)</f>
        <v>0</v>
      </c>
      <c r="K336" s="182"/>
      <c r="L336" s="40"/>
      <c r="M336" s="183" t="s">
        <v>3</v>
      </c>
      <c r="N336" s="184" t="s">
        <v>43</v>
      </c>
      <c r="O336" s="73"/>
      <c r="P336" s="185">
        <f>O336*H336</f>
        <v>0</v>
      </c>
      <c r="Q336" s="185">
        <v>0.11523</v>
      </c>
      <c r="R336" s="185">
        <f>Q336*H336</f>
        <v>66.8207247</v>
      </c>
      <c r="S336" s="185">
        <v>0</v>
      </c>
      <c r="T336" s="18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87" t="s">
        <v>279</v>
      </c>
      <c r="AT336" s="187" t="s">
        <v>154</v>
      </c>
      <c r="AU336" s="187" t="s">
        <v>81</v>
      </c>
      <c r="AY336" s="20" t="s">
        <v>152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79</v>
      </c>
      <c r="BK336" s="188">
        <f>ROUND(I336*H336,2)</f>
        <v>0</v>
      </c>
      <c r="BL336" s="20" t="s">
        <v>279</v>
      </c>
      <c r="BM336" s="187" t="s">
        <v>1228</v>
      </c>
    </row>
    <row r="337" s="13" customFormat="1">
      <c r="A337" s="13"/>
      <c r="B337" s="194"/>
      <c r="C337" s="13"/>
      <c r="D337" s="195" t="s">
        <v>162</v>
      </c>
      <c r="E337" s="196" t="s">
        <v>3</v>
      </c>
      <c r="F337" s="197" t="s">
        <v>1219</v>
      </c>
      <c r="G337" s="13"/>
      <c r="H337" s="198">
        <v>563</v>
      </c>
      <c r="I337" s="199"/>
      <c r="J337" s="13"/>
      <c r="K337" s="13"/>
      <c r="L337" s="194"/>
      <c r="M337" s="200"/>
      <c r="N337" s="201"/>
      <c r="O337" s="201"/>
      <c r="P337" s="201"/>
      <c r="Q337" s="201"/>
      <c r="R337" s="201"/>
      <c r="S337" s="201"/>
      <c r="T337" s="20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6" t="s">
        <v>162</v>
      </c>
      <c r="AU337" s="196" t="s">
        <v>81</v>
      </c>
      <c r="AV337" s="13" t="s">
        <v>81</v>
      </c>
      <c r="AW337" s="13" t="s">
        <v>33</v>
      </c>
      <c r="AX337" s="13" t="s">
        <v>72</v>
      </c>
      <c r="AY337" s="196" t="s">
        <v>152</v>
      </c>
    </row>
    <row r="338" s="13" customFormat="1">
      <c r="A338" s="13"/>
      <c r="B338" s="194"/>
      <c r="C338" s="13"/>
      <c r="D338" s="195" t="s">
        <v>162</v>
      </c>
      <c r="E338" s="196" t="s">
        <v>3</v>
      </c>
      <c r="F338" s="197" t="s">
        <v>1229</v>
      </c>
      <c r="G338" s="13"/>
      <c r="H338" s="198">
        <v>16.890000000000001</v>
      </c>
      <c r="I338" s="199"/>
      <c r="J338" s="13"/>
      <c r="K338" s="13"/>
      <c r="L338" s="194"/>
      <c r="M338" s="200"/>
      <c r="N338" s="201"/>
      <c r="O338" s="201"/>
      <c r="P338" s="201"/>
      <c r="Q338" s="201"/>
      <c r="R338" s="201"/>
      <c r="S338" s="201"/>
      <c r="T338" s="20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6" t="s">
        <v>162</v>
      </c>
      <c r="AU338" s="196" t="s">
        <v>81</v>
      </c>
      <c r="AV338" s="13" t="s">
        <v>81</v>
      </c>
      <c r="AW338" s="13" t="s">
        <v>33</v>
      </c>
      <c r="AX338" s="13" t="s">
        <v>72</v>
      </c>
      <c r="AY338" s="196" t="s">
        <v>152</v>
      </c>
    </row>
    <row r="339" s="15" customFormat="1">
      <c r="A339" s="15"/>
      <c r="B339" s="210"/>
      <c r="C339" s="15"/>
      <c r="D339" s="195" t="s">
        <v>162</v>
      </c>
      <c r="E339" s="211" t="s">
        <v>3</v>
      </c>
      <c r="F339" s="212" t="s">
        <v>242</v>
      </c>
      <c r="G339" s="15"/>
      <c r="H339" s="213">
        <v>579.88999999999999</v>
      </c>
      <c r="I339" s="214"/>
      <c r="J339" s="15"/>
      <c r="K339" s="15"/>
      <c r="L339" s="210"/>
      <c r="M339" s="215"/>
      <c r="N339" s="216"/>
      <c r="O339" s="216"/>
      <c r="P339" s="216"/>
      <c r="Q339" s="216"/>
      <c r="R339" s="216"/>
      <c r="S339" s="216"/>
      <c r="T339" s="21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11" t="s">
        <v>162</v>
      </c>
      <c r="AU339" s="211" t="s">
        <v>81</v>
      </c>
      <c r="AV339" s="15" t="s">
        <v>158</v>
      </c>
      <c r="AW339" s="15" t="s">
        <v>33</v>
      </c>
      <c r="AX339" s="15" t="s">
        <v>79</v>
      </c>
      <c r="AY339" s="211" t="s">
        <v>152</v>
      </c>
    </row>
    <row r="340" s="2" customFormat="1" ht="49.05" customHeight="1">
      <c r="A340" s="39"/>
      <c r="B340" s="174"/>
      <c r="C340" s="175" t="s">
        <v>622</v>
      </c>
      <c r="D340" s="175" t="s">
        <v>154</v>
      </c>
      <c r="E340" s="176" t="s">
        <v>715</v>
      </c>
      <c r="F340" s="177" t="s">
        <v>716</v>
      </c>
      <c r="G340" s="178" t="s">
        <v>329</v>
      </c>
      <c r="H340" s="179">
        <v>67.322000000000003</v>
      </c>
      <c r="I340" s="180"/>
      <c r="J340" s="181">
        <f>ROUND(I340*H340,2)</f>
        <v>0</v>
      </c>
      <c r="K340" s="182"/>
      <c r="L340" s="40"/>
      <c r="M340" s="183" t="s">
        <v>3</v>
      </c>
      <c r="N340" s="184" t="s">
        <v>43</v>
      </c>
      <c r="O340" s="73"/>
      <c r="P340" s="185">
        <f>O340*H340</f>
        <v>0</v>
      </c>
      <c r="Q340" s="185">
        <v>0</v>
      </c>
      <c r="R340" s="185">
        <f>Q340*H340</f>
        <v>0</v>
      </c>
      <c r="S340" s="185">
        <v>0</v>
      </c>
      <c r="T340" s="18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87" t="s">
        <v>279</v>
      </c>
      <c r="AT340" s="187" t="s">
        <v>154</v>
      </c>
      <c r="AU340" s="187" t="s">
        <v>81</v>
      </c>
      <c r="AY340" s="20" t="s">
        <v>152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20" t="s">
        <v>79</v>
      </c>
      <c r="BK340" s="188">
        <f>ROUND(I340*H340,2)</f>
        <v>0</v>
      </c>
      <c r="BL340" s="20" t="s">
        <v>279</v>
      </c>
      <c r="BM340" s="187" t="s">
        <v>1230</v>
      </c>
    </row>
    <row r="341" s="2" customFormat="1">
      <c r="A341" s="39"/>
      <c r="B341" s="40"/>
      <c r="C341" s="39"/>
      <c r="D341" s="189" t="s">
        <v>160</v>
      </c>
      <c r="E341" s="39"/>
      <c r="F341" s="190" t="s">
        <v>718</v>
      </c>
      <c r="G341" s="39"/>
      <c r="H341" s="39"/>
      <c r="I341" s="191"/>
      <c r="J341" s="39"/>
      <c r="K341" s="39"/>
      <c r="L341" s="40"/>
      <c r="M341" s="192"/>
      <c r="N341" s="193"/>
      <c r="O341" s="73"/>
      <c r="P341" s="73"/>
      <c r="Q341" s="73"/>
      <c r="R341" s="73"/>
      <c r="S341" s="73"/>
      <c r="T341" s="74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20" t="s">
        <v>160</v>
      </c>
      <c r="AU341" s="20" t="s">
        <v>81</v>
      </c>
    </row>
    <row r="342" s="12" customFormat="1" ht="22.8" customHeight="1">
      <c r="A342" s="12"/>
      <c r="B342" s="161"/>
      <c r="C342" s="12"/>
      <c r="D342" s="162" t="s">
        <v>71</v>
      </c>
      <c r="E342" s="172" t="s">
        <v>719</v>
      </c>
      <c r="F342" s="172" t="s">
        <v>720</v>
      </c>
      <c r="G342" s="12"/>
      <c r="H342" s="12"/>
      <c r="I342" s="164"/>
      <c r="J342" s="173">
        <f>BK342</f>
        <v>0</v>
      </c>
      <c r="K342" s="12"/>
      <c r="L342" s="161"/>
      <c r="M342" s="166"/>
      <c r="N342" s="167"/>
      <c r="O342" s="167"/>
      <c r="P342" s="168">
        <f>SUM(P343:P369)</f>
        <v>0</v>
      </c>
      <c r="Q342" s="167"/>
      <c r="R342" s="168">
        <f>SUM(R343:R369)</f>
        <v>2.9877500000000001</v>
      </c>
      <c r="S342" s="167"/>
      <c r="T342" s="169">
        <f>SUM(T343:T369)</f>
        <v>2.4850000000000003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62" t="s">
        <v>81</v>
      </c>
      <c r="AT342" s="170" t="s">
        <v>71</v>
      </c>
      <c r="AU342" s="170" t="s">
        <v>79</v>
      </c>
      <c r="AY342" s="162" t="s">
        <v>152</v>
      </c>
      <c r="BK342" s="171">
        <f>SUM(BK343:BK369)</f>
        <v>0</v>
      </c>
    </row>
    <row r="343" s="2" customFormat="1" ht="16.5" customHeight="1">
      <c r="A343" s="39"/>
      <c r="B343" s="174"/>
      <c r="C343" s="175" t="s">
        <v>626</v>
      </c>
      <c r="D343" s="175" t="s">
        <v>154</v>
      </c>
      <c r="E343" s="176" t="s">
        <v>728</v>
      </c>
      <c r="F343" s="177" t="s">
        <v>729</v>
      </c>
      <c r="G343" s="178" t="s">
        <v>247</v>
      </c>
      <c r="H343" s="179">
        <v>71</v>
      </c>
      <c r="I343" s="180"/>
      <c r="J343" s="181">
        <f>ROUND(I343*H343,2)</f>
        <v>0</v>
      </c>
      <c r="K343" s="182"/>
      <c r="L343" s="40"/>
      <c r="M343" s="183" t="s">
        <v>3</v>
      </c>
      <c r="N343" s="184" t="s">
        <v>43</v>
      </c>
      <c r="O343" s="73"/>
      <c r="P343" s="185">
        <f>O343*H343</f>
        <v>0</v>
      </c>
      <c r="Q343" s="185">
        <v>0</v>
      </c>
      <c r="R343" s="185">
        <f>Q343*H343</f>
        <v>0</v>
      </c>
      <c r="S343" s="185">
        <v>0</v>
      </c>
      <c r="T343" s="18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187" t="s">
        <v>279</v>
      </c>
      <c r="AT343" s="187" t="s">
        <v>154</v>
      </c>
      <c r="AU343" s="187" t="s">
        <v>81</v>
      </c>
      <c r="AY343" s="20" t="s">
        <v>152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20" t="s">
        <v>79</v>
      </c>
      <c r="BK343" s="188">
        <f>ROUND(I343*H343,2)</f>
        <v>0</v>
      </c>
      <c r="BL343" s="20" t="s">
        <v>279</v>
      </c>
      <c r="BM343" s="187" t="s">
        <v>1231</v>
      </c>
    </row>
    <row r="344" s="2" customFormat="1">
      <c r="A344" s="39"/>
      <c r="B344" s="40"/>
      <c r="C344" s="39"/>
      <c r="D344" s="189" t="s">
        <v>160</v>
      </c>
      <c r="E344" s="39"/>
      <c r="F344" s="190" t="s">
        <v>731</v>
      </c>
      <c r="G344" s="39"/>
      <c r="H344" s="39"/>
      <c r="I344" s="191"/>
      <c r="J344" s="39"/>
      <c r="K344" s="39"/>
      <c r="L344" s="40"/>
      <c r="M344" s="192"/>
      <c r="N344" s="193"/>
      <c r="O344" s="73"/>
      <c r="P344" s="73"/>
      <c r="Q344" s="73"/>
      <c r="R344" s="73"/>
      <c r="S344" s="73"/>
      <c r="T344" s="7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20" t="s">
        <v>160</v>
      </c>
      <c r="AU344" s="20" t="s">
        <v>81</v>
      </c>
    </row>
    <row r="345" s="2" customFormat="1" ht="16.5" customHeight="1">
      <c r="A345" s="39"/>
      <c r="B345" s="174"/>
      <c r="C345" s="227" t="s">
        <v>630</v>
      </c>
      <c r="D345" s="227" t="s">
        <v>379</v>
      </c>
      <c r="E345" s="228" t="s">
        <v>734</v>
      </c>
      <c r="F345" s="229" t="s">
        <v>735</v>
      </c>
      <c r="G345" s="230" t="s">
        <v>329</v>
      </c>
      <c r="H345" s="231">
        <v>1.371</v>
      </c>
      <c r="I345" s="232"/>
      <c r="J345" s="233">
        <f>ROUND(I345*H345,2)</f>
        <v>0</v>
      </c>
      <c r="K345" s="234"/>
      <c r="L345" s="235"/>
      <c r="M345" s="236" t="s">
        <v>3</v>
      </c>
      <c r="N345" s="237" t="s">
        <v>43</v>
      </c>
      <c r="O345" s="73"/>
      <c r="P345" s="185">
        <f>O345*H345</f>
        <v>0</v>
      </c>
      <c r="Q345" s="185">
        <v>1</v>
      </c>
      <c r="R345" s="185">
        <f>Q345*H345</f>
        <v>1.371</v>
      </c>
      <c r="S345" s="185">
        <v>0</v>
      </c>
      <c r="T345" s="18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187" t="s">
        <v>382</v>
      </c>
      <c r="AT345" s="187" t="s">
        <v>379</v>
      </c>
      <c r="AU345" s="187" t="s">
        <v>81</v>
      </c>
      <c r="AY345" s="20" t="s">
        <v>152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20" t="s">
        <v>79</v>
      </c>
      <c r="BK345" s="188">
        <f>ROUND(I345*H345,2)</f>
        <v>0</v>
      </c>
      <c r="BL345" s="20" t="s">
        <v>279</v>
      </c>
      <c r="BM345" s="187" t="s">
        <v>1232</v>
      </c>
    </row>
    <row r="346" s="2" customFormat="1">
      <c r="A346" s="39"/>
      <c r="B346" s="40"/>
      <c r="C346" s="39"/>
      <c r="D346" s="189" t="s">
        <v>160</v>
      </c>
      <c r="E346" s="39"/>
      <c r="F346" s="190" t="s">
        <v>737</v>
      </c>
      <c r="G346" s="39"/>
      <c r="H346" s="39"/>
      <c r="I346" s="191"/>
      <c r="J346" s="39"/>
      <c r="K346" s="39"/>
      <c r="L346" s="40"/>
      <c r="M346" s="192"/>
      <c r="N346" s="193"/>
      <c r="O346" s="73"/>
      <c r="P346" s="73"/>
      <c r="Q346" s="73"/>
      <c r="R346" s="73"/>
      <c r="S346" s="73"/>
      <c r="T346" s="74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20" t="s">
        <v>160</v>
      </c>
      <c r="AU346" s="20" t="s">
        <v>81</v>
      </c>
    </row>
    <row r="347" s="13" customFormat="1">
      <c r="A347" s="13"/>
      <c r="B347" s="194"/>
      <c r="C347" s="13"/>
      <c r="D347" s="195" t="s">
        <v>162</v>
      </c>
      <c r="E347" s="196" t="s">
        <v>3</v>
      </c>
      <c r="F347" s="197" t="s">
        <v>1233</v>
      </c>
      <c r="G347" s="13"/>
      <c r="H347" s="198">
        <v>1.331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162</v>
      </c>
      <c r="AU347" s="196" t="s">
        <v>81</v>
      </c>
      <c r="AV347" s="13" t="s">
        <v>81</v>
      </c>
      <c r="AW347" s="13" t="s">
        <v>33</v>
      </c>
      <c r="AX347" s="13" t="s">
        <v>79</v>
      </c>
      <c r="AY347" s="196" t="s">
        <v>152</v>
      </c>
    </row>
    <row r="348" s="13" customFormat="1">
      <c r="A348" s="13"/>
      <c r="B348" s="194"/>
      <c r="C348" s="13"/>
      <c r="D348" s="195" t="s">
        <v>162</v>
      </c>
      <c r="E348" s="13"/>
      <c r="F348" s="197" t="s">
        <v>1234</v>
      </c>
      <c r="G348" s="13"/>
      <c r="H348" s="198">
        <v>1.371</v>
      </c>
      <c r="I348" s="199"/>
      <c r="J348" s="13"/>
      <c r="K348" s="13"/>
      <c r="L348" s="194"/>
      <c r="M348" s="200"/>
      <c r="N348" s="201"/>
      <c r="O348" s="201"/>
      <c r="P348" s="201"/>
      <c r="Q348" s="201"/>
      <c r="R348" s="201"/>
      <c r="S348" s="201"/>
      <c r="T348" s="20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6" t="s">
        <v>162</v>
      </c>
      <c r="AU348" s="196" t="s">
        <v>81</v>
      </c>
      <c r="AV348" s="13" t="s">
        <v>81</v>
      </c>
      <c r="AW348" s="13" t="s">
        <v>4</v>
      </c>
      <c r="AX348" s="13" t="s">
        <v>79</v>
      </c>
      <c r="AY348" s="196" t="s">
        <v>152</v>
      </c>
    </row>
    <row r="349" s="2" customFormat="1" ht="16.5" customHeight="1">
      <c r="A349" s="39"/>
      <c r="B349" s="174"/>
      <c r="C349" s="227" t="s">
        <v>635</v>
      </c>
      <c r="D349" s="227" t="s">
        <v>379</v>
      </c>
      <c r="E349" s="228" t="s">
        <v>744</v>
      </c>
      <c r="F349" s="229" t="s">
        <v>745</v>
      </c>
      <c r="G349" s="230" t="s">
        <v>329</v>
      </c>
      <c r="H349" s="231">
        <v>0.48299999999999998</v>
      </c>
      <c r="I349" s="232"/>
      <c r="J349" s="233">
        <f>ROUND(I349*H349,2)</f>
        <v>0</v>
      </c>
      <c r="K349" s="234"/>
      <c r="L349" s="235"/>
      <c r="M349" s="236" t="s">
        <v>3</v>
      </c>
      <c r="N349" s="237" t="s">
        <v>43</v>
      </c>
      <c r="O349" s="73"/>
      <c r="P349" s="185">
        <f>O349*H349</f>
        <v>0</v>
      </c>
      <c r="Q349" s="185">
        <v>1</v>
      </c>
      <c r="R349" s="185">
        <f>Q349*H349</f>
        <v>0.48299999999999998</v>
      </c>
      <c r="S349" s="185">
        <v>0</v>
      </c>
      <c r="T349" s="186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187" t="s">
        <v>382</v>
      </c>
      <c r="AT349" s="187" t="s">
        <v>379</v>
      </c>
      <c r="AU349" s="187" t="s">
        <v>81</v>
      </c>
      <c r="AY349" s="20" t="s">
        <v>152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20" t="s">
        <v>79</v>
      </c>
      <c r="BK349" s="188">
        <f>ROUND(I349*H349,2)</f>
        <v>0</v>
      </c>
      <c r="BL349" s="20" t="s">
        <v>279</v>
      </c>
      <c r="BM349" s="187" t="s">
        <v>1235</v>
      </c>
    </row>
    <row r="350" s="2" customFormat="1">
      <c r="A350" s="39"/>
      <c r="B350" s="40"/>
      <c r="C350" s="39"/>
      <c r="D350" s="189" t="s">
        <v>160</v>
      </c>
      <c r="E350" s="39"/>
      <c r="F350" s="190" t="s">
        <v>747</v>
      </c>
      <c r="G350" s="39"/>
      <c r="H350" s="39"/>
      <c r="I350" s="191"/>
      <c r="J350" s="39"/>
      <c r="K350" s="39"/>
      <c r="L350" s="40"/>
      <c r="M350" s="192"/>
      <c r="N350" s="193"/>
      <c r="O350" s="73"/>
      <c r="P350" s="73"/>
      <c r="Q350" s="73"/>
      <c r="R350" s="73"/>
      <c r="S350" s="73"/>
      <c r="T350" s="74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20" t="s">
        <v>160</v>
      </c>
      <c r="AU350" s="20" t="s">
        <v>81</v>
      </c>
    </row>
    <row r="351" s="13" customFormat="1">
      <c r="A351" s="13"/>
      <c r="B351" s="194"/>
      <c r="C351" s="13"/>
      <c r="D351" s="195" t="s">
        <v>162</v>
      </c>
      <c r="E351" s="196" t="s">
        <v>3</v>
      </c>
      <c r="F351" s="197" t="s">
        <v>1236</v>
      </c>
      <c r="G351" s="13"/>
      <c r="H351" s="198">
        <v>0.46899999999999997</v>
      </c>
      <c r="I351" s="199"/>
      <c r="J351" s="13"/>
      <c r="K351" s="13"/>
      <c r="L351" s="194"/>
      <c r="M351" s="200"/>
      <c r="N351" s="201"/>
      <c r="O351" s="201"/>
      <c r="P351" s="201"/>
      <c r="Q351" s="201"/>
      <c r="R351" s="201"/>
      <c r="S351" s="201"/>
      <c r="T351" s="20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6" t="s">
        <v>162</v>
      </c>
      <c r="AU351" s="196" t="s">
        <v>81</v>
      </c>
      <c r="AV351" s="13" t="s">
        <v>81</v>
      </c>
      <c r="AW351" s="13" t="s">
        <v>33</v>
      </c>
      <c r="AX351" s="13" t="s">
        <v>79</v>
      </c>
      <c r="AY351" s="196" t="s">
        <v>152</v>
      </c>
    </row>
    <row r="352" s="13" customFormat="1">
      <c r="A352" s="13"/>
      <c r="B352" s="194"/>
      <c r="C352" s="13"/>
      <c r="D352" s="195" t="s">
        <v>162</v>
      </c>
      <c r="E352" s="13"/>
      <c r="F352" s="197" t="s">
        <v>1237</v>
      </c>
      <c r="G352" s="13"/>
      <c r="H352" s="198">
        <v>0.48299999999999998</v>
      </c>
      <c r="I352" s="199"/>
      <c r="J352" s="13"/>
      <c r="K352" s="13"/>
      <c r="L352" s="194"/>
      <c r="M352" s="200"/>
      <c r="N352" s="201"/>
      <c r="O352" s="201"/>
      <c r="P352" s="201"/>
      <c r="Q352" s="201"/>
      <c r="R352" s="201"/>
      <c r="S352" s="201"/>
      <c r="T352" s="20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6" t="s">
        <v>162</v>
      </c>
      <c r="AU352" s="196" t="s">
        <v>81</v>
      </c>
      <c r="AV352" s="13" t="s">
        <v>81</v>
      </c>
      <c r="AW352" s="13" t="s">
        <v>4</v>
      </c>
      <c r="AX352" s="13" t="s">
        <v>79</v>
      </c>
      <c r="AY352" s="196" t="s">
        <v>152</v>
      </c>
    </row>
    <row r="353" s="2" customFormat="1" ht="16.5" customHeight="1">
      <c r="A353" s="39"/>
      <c r="B353" s="174"/>
      <c r="C353" s="227" t="s">
        <v>640</v>
      </c>
      <c r="D353" s="227" t="s">
        <v>379</v>
      </c>
      <c r="E353" s="228" t="s">
        <v>752</v>
      </c>
      <c r="F353" s="229" t="s">
        <v>753</v>
      </c>
      <c r="G353" s="230" t="s">
        <v>329</v>
      </c>
      <c r="H353" s="231">
        <v>0.57099999999999995</v>
      </c>
      <c r="I353" s="232"/>
      <c r="J353" s="233">
        <f>ROUND(I353*H353,2)</f>
        <v>0</v>
      </c>
      <c r="K353" s="234"/>
      <c r="L353" s="235"/>
      <c r="M353" s="236" t="s">
        <v>3</v>
      </c>
      <c r="N353" s="237" t="s">
        <v>43</v>
      </c>
      <c r="O353" s="73"/>
      <c r="P353" s="185">
        <f>O353*H353</f>
        <v>0</v>
      </c>
      <c r="Q353" s="185">
        <v>1</v>
      </c>
      <c r="R353" s="185">
        <f>Q353*H353</f>
        <v>0.57099999999999995</v>
      </c>
      <c r="S353" s="185">
        <v>0</v>
      </c>
      <c r="T353" s="18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87" t="s">
        <v>382</v>
      </c>
      <c r="AT353" s="187" t="s">
        <v>379</v>
      </c>
      <c r="AU353" s="187" t="s">
        <v>81</v>
      </c>
      <c r="AY353" s="20" t="s">
        <v>152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20" t="s">
        <v>79</v>
      </c>
      <c r="BK353" s="188">
        <f>ROUND(I353*H353,2)</f>
        <v>0</v>
      </c>
      <c r="BL353" s="20" t="s">
        <v>279</v>
      </c>
      <c r="BM353" s="187" t="s">
        <v>1238</v>
      </c>
    </row>
    <row r="354" s="2" customFormat="1">
      <c r="A354" s="39"/>
      <c r="B354" s="40"/>
      <c r="C354" s="39"/>
      <c r="D354" s="189" t="s">
        <v>160</v>
      </c>
      <c r="E354" s="39"/>
      <c r="F354" s="190" t="s">
        <v>755</v>
      </c>
      <c r="G354" s="39"/>
      <c r="H354" s="39"/>
      <c r="I354" s="191"/>
      <c r="J354" s="39"/>
      <c r="K354" s="39"/>
      <c r="L354" s="40"/>
      <c r="M354" s="192"/>
      <c r="N354" s="193"/>
      <c r="O354" s="73"/>
      <c r="P354" s="73"/>
      <c r="Q354" s="73"/>
      <c r="R354" s="73"/>
      <c r="S354" s="73"/>
      <c r="T354" s="7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20" t="s">
        <v>160</v>
      </c>
      <c r="AU354" s="20" t="s">
        <v>81</v>
      </c>
    </row>
    <row r="355" s="13" customFormat="1">
      <c r="A355" s="13"/>
      <c r="B355" s="194"/>
      <c r="C355" s="13"/>
      <c r="D355" s="195" t="s">
        <v>162</v>
      </c>
      <c r="E355" s="196" t="s">
        <v>3</v>
      </c>
      <c r="F355" s="197" t="s">
        <v>1239</v>
      </c>
      <c r="G355" s="13"/>
      <c r="H355" s="198">
        <v>0.55400000000000005</v>
      </c>
      <c r="I355" s="199"/>
      <c r="J355" s="13"/>
      <c r="K355" s="13"/>
      <c r="L355" s="194"/>
      <c r="M355" s="200"/>
      <c r="N355" s="201"/>
      <c r="O355" s="201"/>
      <c r="P355" s="201"/>
      <c r="Q355" s="201"/>
      <c r="R355" s="201"/>
      <c r="S355" s="201"/>
      <c r="T355" s="20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6" t="s">
        <v>162</v>
      </c>
      <c r="AU355" s="196" t="s">
        <v>81</v>
      </c>
      <c r="AV355" s="13" t="s">
        <v>81</v>
      </c>
      <c r="AW355" s="13" t="s">
        <v>33</v>
      </c>
      <c r="AX355" s="13" t="s">
        <v>79</v>
      </c>
      <c r="AY355" s="196" t="s">
        <v>152</v>
      </c>
    </row>
    <row r="356" s="13" customFormat="1">
      <c r="A356" s="13"/>
      <c r="B356" s="194"/>
      <c r="C356" s="13"/>
      <c r="D356" s="195" t="s">
        <v>162</v>
      </c>
      <c r="E356" s="13"/>
      <c r="F356" s="197" t="s">
        <v>1240</v>
      </c>
      <c r="G356" s="13"/>
      <c r="H356" s="198">
        <v>0.57099999999999995</v>
      </c>
      <c r="I356" s="199"/>
      <c r="J356" s="13"/>
      <c r="K356" s="13"/>
      <c r="L356" s="194"/>
      <c r="M356" s="200"/>
      <c r="N356" s="201"/>
      <c r="O356" s="201"/>
      <c r="P356" s="201"/>
      <c r="Q356" s="201"/>
      <c r="R356" s="201"/>
      <c r="S356" s="201"/>
      <c r="T356" s="20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6" t="s">
        <v>162</v>
      </c>
      <c r="AU356" s="196" t="s">
        <v>81</v>
      </c>
      <c r="AV356" s="13" t="s">
        <v>81</v>
      </c>
      <c r="AW356" s="13" t="s">
        <v>4</v>
      </c>
      <c r="AX356" s="13" t="s">
        <v>79</v>
      </c>
      <c r="AY356" s="196" t="s">
        <v>152</v>
      </c>
    </row>
    <row r="357" s="2" customFormat="1" ht="21.75" customHeight="1">
      <c r="A357" s="39"/>
      <c r="B357" s="174"/>
      <c r="C357" s="227" t="s">
        <v>645</v>
      </c>
      <c r="D357" s="227" t="s">
        <v>379</v>
      </c>
      <c r="E357" s="228" t="s">
        <v>760</v>
      </c>
      <c r="F357" s="229" t="s">
        <v>761</v>
      </c>
      <c r="G357" s="230" t="s">
        <v>329</v>
      </c>
      <c r="H357" s="231">
        <v>0.219</v>
      </c>
      <c r="I357" s="232"/>
      <c r="J357" s="233">
        <f>ROUND(I357*H357,2)</f>
        <v>0</v>
      </c>
      <c r="K357" s="234"/>
      <c r="L357" s="235"/>
      <c r="M357" s="236" t="s">
        <v>3</v>
      </c>
      <c r="N357" s="237" t="s">
        <v>43</v>
      </c>
      <c r="O357" s="73"/>
      <c r="P357" s="185">
        <f>O357*H357</f>
        <v>0</v>
      </c>
      <c r="Q357" s="185">
        <v>1</v>
      </c>
      <c r="R357" s="185">
        <f>Q357*H357</f>
        <v>0.219</v>
      </c>
      <c r="S357" s="185">
        <v>0</v>
      </c>
      <c r="T357" s="18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187" t="s">
        <v>382</v>
      </c>
      <c r="AT357" s="187" t="s">
        <v>379</v>
      </c>
      <c r="AU357" s="187" t="s">
        <v>81</v>
      </c>
      <c r="AY357" s="20" t="s">
        <v>152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20" t="s">
        <v>79</v>
      </c>
      <c r="BK357" s="188">
        <f>ROUND(I357*H357,2)</f>
        <v>0</v>
      </c>
      <c r="BL357" s="20" t="s">
        <v>279</v>
      </c>
      <c r="BM357" s="187" t="s">
        <v>1241</v>
      </c>
    </row>
    <row r="358" s="2" customFormat="1">
      <c r="A358" s="39"/>
      <c r="B358" s="40"/>
      <c r="C358" s="39"/>
      <c r="D358" s="189" t="s">
        <v>160</v>
      </c>
      <c r="E358" s="39"/>
      <c r="F358" s="190" t="s">
        <v>763</v>
      </c>
      <c r="G358" s="39"/>
      <c r="H358" s="39"/>
      <c r="I358" s="191"/>
      <c r="J358" s="39"/>
      <c r="K358" s="39"/>
      <c r="L358" s="40"/>
      <c r="M358" s="192"/>
      <c r="N358" s="193"/>
      <c r="O358" s="73"/>
      <c r="P358" s="73"/>
      <c r="Q358" s="73"/>
      <c r="R358" s="73"/>
      <c r="S358" s="73"/>
      <c r="T358" s="74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20" t="s">
        <v>160</v>
      </c>
      <c r="AU358" s="20" t="s">
        <v>81</v>
      </c>
    </row>
    <row r="359" s="13" customFormat="1">
      <c r="A359" s="13"/>
      <c r="B359" s="194"/>
      <c r="C359" s="13"/>
      <c r="D359" s="195" t="s">
        <v>162</v>
      </c>
      <c r="E359" s="196" t="s">
        <v>3</v>
      </c>
      <c r="F359" s="197" t="s">
        <v>1242</v>
      </c>
      <c r="G359" s="13"/>
      <c r="H359" s="198">
        <v>0.213</v>
      </c>
      <c r="I359" s="199"/>
      <c r="J359" s="13"/>
      <c r="K359" s="13"/>
      <c r="L359" s="194"/>
      <c r="M359" s="200"/>
      <c r="N359" s="201"/>
      <c r="O359" s="201"/>
      <c r="P359" s="201"/>
      <c r="Q359" s="201"/>
      <c r="R359" s="201"/>
      <c r="S359" s="201"/>
      <c r="T359" s="20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6" t="s">
        <v>162</v>
      </c>
      <c r="AU359" s="196" t="s">
        <v>81</v>
      </c>
      <c r="AV359" s="13" t="s">
        <v>81</v>
      </c>
      <c r="AW359" s="13" t="s">
        <v>33</v>
      </c>
      <c r="AX359" s="13" t="s">
        <v>79</v>
      </c>
      <c r="AY359" s="196" t="s">
        <v>152</v>
      </c>
    </row>
    <row r="360" s="13" customFormat="1">
      <c r="A360" s="13"/>
      <c r="B360" s="194"/>
      <c r="C360" s="13"/>
      <c r="D360" s="195" t="s">
        <v>162</v>
      </c>
      <c r="E360" s="13"/>
      <c r="F360" s="197" t="s">
        <v>1243</v>
      </c>
      <c r="G360" s="13"/>
      <c r="H360" s="198">
        <v>0.219</v>
      </c>
      <c r="I360" s="199"/>
      <c r="J360" s="13"/>
      <c r="K360" s="13"/>
      <c r="L360" s="194"/>
      <c r="M360" s="200"/>
      <c r="N360" s="201"/>
      <c r="O360" s="201"/>
      <c r="P360" s="201"/>
      <c r="Q360" s="201"/>
      <c r="R360" s="201"/>
      <c r="S360" s="201"/>
      <c r="T360" s="20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6" t="s">
        <v>162</v>
      </c>
      <c r="AU360" s="196" t="s">
        <v>81</v>
      </c>
      <c r="AV360" s="13" t="s">
        <v>81</v>
      </c>
      <c r="AW360" s="13" t="s">
        <v>4</v>
      </c>
      <c r="AX360" s="13" t="s">
        <v>79</v>
      </c>
      <c r="AY360" s="196" t="s">
        <v>152</v>
      </c>
    </row>
    <row r="361" s="2" customFormat="1" ht="24.15" customHeight="1">
      <c r="A361" s="39"/>
      <c r="B361" s="174"/>
      <c r="C361" s="227" t="s">
        <v>650</v>
      </c>
      <c r="D361" s="227" t="s">
        <v>379</v>
      </c>
      <c r="E361" s="228" t="s">
        <v>767</v>
      </c>
      <c r="F361" s="229" t="s">
        <v>768</v>
      </c>
      <c r="G361" s="230" t="s">
        <v>171</v>
      </c>
      <c r="H361" s="231">
        <v>0.625</v>
      </c>
      <c r="I361" s="232"/>
      <c r="J361" s="233">
        <f>ROUND(I361*H361,2)</f>
        <v>0</v>
      </c>
      <c r="K361" s="234"/>
      <c r="L361" s="235"/>
      <c r="M361" s="236" t="s">
        <v>3</v>
      </c>
      <c r="N361" s="237" t="s">
        <v>43</v>
      </c>
      <c r="O361" s="73"/>
      <c r="P361" s="185">
        <f>O361*H361</f>
        <v>0</v>
      </c>
      <c r="Q361" s="185">
        <v>0.55000000000000004</v>
      </c>
      <c r="R361" s="185">
        <f>Q361*H361</f>
        <v>0.34375</v>
      </c>
      <c r="S361" s="185">
        <v>0</v>
      </c>
      <c r="T361" s="18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187" t="s">
        <v>382</v>
      </c>
      <c r="AT361" s="187" t="s">
        <v>379</v>
      </c>
      <c r="AU361" s="187" t="s">
        <v>81</v>
      </c>
      <c r="AY361" s="20" t="s">
        <v>152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79</v>
      </c>
      <c r="BK361" s="188">
        <f>ROUND(I361*H361,2)</f>
        <v>0</v>
      </c>
      <c r="BL361" s="20" t="s">
        <v>279</v>
      </c>
      <c r="BM361" s="187" t="s">
        <v>1244</v>
      </c>
    </row>
    <row r="362" s="2" customFormat="1">
      <c r="A362" s="39"/>
      <c r="B362" s="40"/>
      <c r="C362" s="39"/>
      <c r="D362" s="189" t="s">
        <v>160</v>
      </c>
      <c r="E362" s="39"/>
      <c r="F362" s="190" t="s">
        <v>770</v>
      </c>
      <c r="G362" s="39"/>
      <c r="H362" s="39"/>
      <c r="I362" s="191"/>
      <c r="J362" s="39"/>
      <c r="K362" s="39"/>
      <c r="L362" s="40"/>
      <c r="M362" s="192"/>
      <c r="N362" s="193"/>
      <c r="O362" s="73"/>
      <c r="P362" s="73"/>
      <c r="Q362" s="73"/>
      <c r="R362" s="73"/>
      <c r="S362" s="73"/>
      <c r="T362" s="74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20" t="s">
        <v>160</v>
      </c>
      <c r="AU362" s="20" t="s">
        <v>81</v>
      </c>
    </row>
    <row r="363" s="13" customFormat="1">
      <c r="A363" s="13"/>
      <c r="B363" s="194"/>
      <c r="C363" s="13"/>
      <c r="D363" s="195" t="s">
        <v>162</v>
      </c>
      <c r="E363" s="196" t="s">
        <v>3</v>
      </c>
      <c r="F363" s="197" t="s">
        <v>1245</v>
      </c>
      <c r="G363" s="13"/>
      <c r="H363" s="198">
        <v>0.625</v>
      </c>
      <c r="I363" s="199"/>
      <c r="J363" s="13"/>
      <c r="K363" s="13"/>
      <c r="L363" s="194"/>
      <c r="M363" s="200"/>
      <c r="N363" s="201"/>
      <c r="O363" s="201"/>
      <c r="P363" s="201"/>
      <c r="Q363" s="201"/>
      <c r="R363" s="201"/>
      <c r="S363" s="201"/>
      <c r="T363" s="20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6" t="s">
        <v>162</v>
      </c>
      <c r="AU363" s="196" t="s">
        <v>81</v>
      </c>
      <c r="AV363" s="13" t="s">
        <v>81</v>
      </c>
      <c r="AW363" s="13" t="s">
        <v>33</v>
      </c>
      <c r="AX363" s="13" t="s">
        <v>79</v>
      </c>
      <c r="AY363" s="196" t="s">
        <v>152</v>
      </c>
    </row>
    <row r="364" s="2" customFormat="1" ht="16.5" customHeight="1">
      <c r="A364" s="39"/>
      <c r="B364" s="174"/>
      <c r="C364" s="175" t="s">
        <v>655</v>
      </c>
      <c r="D364" s="175" t="s">
        <v>154</v>
      </c>
      <c r="E364" s="176" t="s">
        <v>772</v>
      </c>
      <c r="F364" s="177" t="s">
        <v>773</v>
      </c>
      <c r="G364" s="178" t="s">
        <v>247</v>
      </c>
      <c r="H364" s="179">
        <v>71</v>
      </c>
      <c r="I364" s="180"/>
      <c r="J364" s="181">
        <f>ROUND(I364*H364,2)</f>
        <v>0</v>
      </c>
      <c r="K364" s="182"/>
      <c r="L364" s="40"/>
      <c r="M364" s="183" t="s">
        <v>3</v>
      </c>
      <c r="N364" s="184" t="s">
        <v>43</v>
      </c>
      <c r="O364" s="73"/>
      <c r="P364" s="185">
        <f>O364*H364</f>
        <v>0</v>
      </c>
      <c r="Q364" s="185">
        <v>0</v>
      </c>
      <c r="R364" s="185">
        <f>Q364*H364</f>
        <v>0</v>
      </c>
      <c r="S364" s="185">
        <v>0.035000000000000003</v>
      </c>
      <c r="T364" s="186">
        <f>S364*H364</f>
        <v>2.4850000000000003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187" t="s">
        <v>279</v>
      </c>
      <c r="AT364" s="187" t="s">
        <v>154</v>
      </c>
      <c r="AU364" s="187" t="s">
        <v>81</v>
      </c>
      <c r="AY364" s="20" t="s">
        <v>152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20" t="s">
        <v>79</v>
      </c>
      <c r="BK364" s="188">
        <f>ROUND(I364*H364,2)</f>
        <v>0</v>
      </c>
      <c r="BL364" s="20" t="s">
        <v>279</v>
      </c>
      <c r="BM364" s="187" t="s">
        <v>1246</v>
      </c>
    </row>
    <row r="365" s="2" customFormat="1">
      <c r="A365" s="39"/>
      <c r="B365" s="40"/>
      <c r="C365" s="39"/>
      <c r="D365" s="189" t="s">
        <v>160</v>
      </c>
      <c r="E365" s="39"/>
      <c r="F365" s="190" t="s">
        <v>775</v>
      </c>
      <c r="G365" s="39"/>
      <c r="H365" s="39"/>
      <c r="I365" s="191"/>
      <c r="J365" s="39"/>
      <c r="K365" s="39"/>
      <c r="L365" s="40"/>
      <c r="M365" s="192"/>
      <c r="N365" s="193"/>
      <c r="O365" s="73"/>
      <c r="P365" s="73"/>
      <c r="Q365" s="73"/>
      <c r="R365" s="73"/>
      <c r="S365" s="73"/>
      <c r="T365" s="74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20" t="s">
        <v>160</v>
      </c>
      <c r="AU365" s="20" t="s">
        <v>81</v>
      </c>
    </row>
    <row r="366" s="2" customFormat="1" ht="24.15" customHeight="1">
      <c r="A366" s="39"/>
      <c r="B366" s="174"/>
      <c r="C366" s="175" t="s">
        <v>659</v>
      </c>
      <c r="D366" s="175" t="s">
        <v>154</v>
      </c>
      <c r="E366" s="176" t="s">
        <v>783</v>
      </c>
      <c r="F366" s="177" t="s">
        <v>784</v>
      </c>
      <c r="G366" s="178" t="s">
        <v>676</v>
      </c>
      <c r="H366" s="179">
        <v>1</v>
      </c>
      <c r="I366" s="180"/>
      <c r="J366" s="181">
        <f>ROUND(I366*H366,2)</f>
        <v>0</v>
      </c>
      <c r="K366" s="182"/>
      <c r="L366" s="40"/>
      <c r="M366" s="183" t="s">
        <v>3</v>
      </c>
      <c r="N366" s="184" t="s">
        <v>43</v>
      </c>
      <c r="O366" s="73"/>
      <c r="P366" s="185">
        <f>O366*H366</f>
        <v>0</v>
      </c>
      <c r="Q366" s="185">
        <v>0</v>
      </c>
      <c r="R366" s="185">
        <f>Q366*H366</f>
        <v>0</v>
      </c>
      <c r="S366" s="185">
        <v>0</v>
      </c>
      <c r="T366" s="18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187" t="s">
        <v>279</v>
      </c>
      <c r="AT366" s="187" t="s">
        <v>154</v>
      </c>
      <c r="AU366" s="187" t="s">
        <v>81</v>
      </c>
      <c r="AY366" s="20" t="s">
        <v>152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79</v>
      </c>
      <c r="BK366" s="188">
        <f>ROUND(I366*H366,2)</f>
        <v>0</v>
      </c>
      <c r="BL366" s="20" t="s">
        <v>279</v>
      </c>
      <c r="BM366" s="187" t="s">
        <v>1247</v>
      </c>
    </row>
    <row r="367" s="2" customFormat="1" ht="16.5" customHeight="1">
      <c r="A367" s="39"/>
      <c r="B367" s="174"/>
      <c r="C367" s="175" t="s">
        <v>663</v>
      </c>
      <c r="D367" s="175" t="s">
        <v>154</v>
      </c>
      <c r="E367" s="176" t="s">
        <v>787</v>
      </c>
      <c r="F367" s="177" t="s">
        <v>788</v>
      </c>
      <c r="G367" s="178" t="s">
        <v>676</v>
      </c>
      <c r="H367" s="179">
        <v>1</v>
      </c>
      <c r="I367" s="180"/>
      <c r="J367" s="181">
        <f>ROUND(I367*H367,2)</f>
        <v>0</v>
      </c>
      <c r="K367" s="182"/>
      <c r="L367" s="40"/>
      <c r="M367" s="183" t="s">
        <v>3</v>
      </c>
      <c r="N367" s="184" t="s">
        <v>43</v>
      </c>
      <c r="O367" s="73"/>
      <c r="P367" s="185">
        <f>O367*H367</f>
        <v>0</v>
      </c>
      <c r="Q367" s="185">
        <v>0</v>
      </c>
      <c r="R367" s="185">
        <f>Q367*H367</f>
        <v>0</v>
      </c>
      <c r="S367" s="185">
        <v>0</v>
      </c>
      <c r="T367" s="18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187" t="s">
        <v>279</v>
      </c>
      <c r="AT367" s="187" t="s">
        <v>154</v>
      </c>
      <c r="AU367" s="187" t="s">
        <v>81</v>
      </c>
      <c r="AY367" s="20" t="s">
        <v>152</v>
      </c>
      <c r="BE367" s="188">
        <f>IF(N367="základní",J367,0)</f>
        <v>0</v>
      </c>
      <c r="BF367" s="188">
        <f>IF(N367="snížená",J367,0)</f>
        <v>0</v>
      </c>
      <c r="BG367" s="188">
        <f>IF(N367="zákl. přenesená",J367,0)</f>
        <v>0</v>
      </c>
      <c r="BH367" s="188">
        <f>IF(N367="sníž. přenesená",J367,0)</f>
        <v>0</v>
      </c>
      <c r="BI367" s="188">
        <f>IF(N367="nulová",J367,0)</f>
        <v>0</v>
      </c>
      <c r="BJ367" s="20" t="s">
        <v>79</v>
      </c>
      <c r="BK367" s="188">
        <f>ROUND(I367*H367,2)</f>
        <v>0</v>
      </c>
      <c r="BL367" s="20" t="s">
        <v>279</v>
      </c>
      <c r="BM367" s="187" t="s">
        <v>1248</v>
      </c>
    </row>
    <row r="368" s="2" customFormat="1" ht="44.25" customHeight="1">
      <c r="A368" s="39"/>
      <c r="B368" s="174"/>
      <c r="C368" s="175" t="s">
        <v>668</v>
      </c>
      <c r="D368" s="175" t="s">
        <v>154</v>
      </c>
      <c r="E368" s="176" t="s">
        <v>791</v>
      </c>
      <c r="F368" s="177" t="s">
        <v>792</v>
      </c>
      <c r="G368" s="178" t="s">
        <v>399</v>
      </c>
      <c r="H368" s="238"/>
      <c r="I368" s="180"/>
      <c r="J368" s="181">
        <f>ROUND(I368*H368,2)</f>
        <v>0</v>
      </c>
      <c r="K368" s="182"/>
      <c r="L368" s="40"/>
      <c r="M368" s="183" t="s">
        <v>3</v>
      </c>
      <c r="N368" s="184" t="s">
        <v>43</v>
      </c>
      <c r="O368" s="73"/>
      <c r="P368" s="185">
        <f>O368*H368</f>
        <v>0</v>
      </c>
      <c r="Q368" s="185">
        <v>0</v>
      </c>
      <c r="R368" s="185">
        <f>Q368*H368</f>
        <v>0</v>
      </c>
      <c r="S368" s="185">
        <v>0</v>
      </c>
      <c r="T368" s="18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187" t="s">
        <v>279</v>
      </c>
      <c r="AT368" s="187" t="s">
        <v>154</v>
      </c>
      <c r="AU368" s="187" t="s">
        <v>81</v>
      </c>
      <c r="AY368" s="20" t="s">
        <v>152</v>
      </c>
      <c r="BE368" s="188">
        <f>IF(N368="základní",J368,0)</f>
        <v>0</v>
      </c>
      <c r="BF368" s="188">
        <f>IF(N368="snížená",J368,0)</f>
        <v>0</v>
      </c>
      <c r="BG368" s="188">
        <f>IF(N368="zákl. přenesená",J368,0)</f>
        <v>0</v>
      </c>
      <c r="BH368" s="188">
        <f>IF(N368="sníž. přenesená",J368,0)</f>
        <v>0</v>
      </c>
      <c r="BI368" s="188">
        <f>IF(N368="nulová",J368,0)</f>
        <v>0</v>
      </c>
      <c r="BJ368" s="20" t="s">
        <v>79</v>
      </c>
      <c r="BK368" s="188">
        <f>ROUND(I368*H368,2)</f>
        <v>0</v>
      </c>
      <c r="BL368" s="20" t="s">
        <v>279</v>
      </c>
      <c r="BM368" s="187" t="s">
        <v>1249</v>
      </c>
    </row>
    <row r="369" s="2" customFormat="1">
      <c r="A369" s="39"/>
      <c r="B369" s="40"/>
      <c r="C369" s="39"/>
      <c r="D369" s="189" t="s">
        <v>160</v>
      </c>
      <c r="E369" s="39"/>
      <c r="F369" s="190" t="s">
        <v>794</v>
      </c>
      <c r="G369" s="39"/>
      <c r="H369" s="39"/>
      <c r="I369" s="191"/>
      <c r="J369" s="39"/>
      <c r="K369" s="39"/>
      <c r="L369" s="40"/>
      <c r="M369" s="192"/>
      <c r="N369" s="193"/>
      <c r="O369" s="73"/>
      <c r="P369" s="73"/>
      <c r="Q369" s="73"/>
      <c r="R369" s="73"/>
      <c r="S369" s="73"/>
      <c r="T369" s="74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20" t="s">
        <v>160</v>
      </c>
      <c r="AU369" s="20" t="s">
        <v>81</v>
      </c>
    </row>
    <row r="370" s="12" customFormat="1" ht="22.8" customHeight="1">
      <c r="A370" s="12"/>
      <c r="B370" s="161"/>
      <c r="C370" s="12"/>
      <c r="D370" s="162" t="s">
        <v>71</v>
      </c>
      <c r="E370" s="172" t="s">
        <v>795</v>
      </c>
      <c r="F370" s="172" t="s">
        <v>796</v>
      </c>
      <c r="G370" s="12"/>
      <c r="H370" s="12"/>
      <c r="I370" s="164"/>
      <c r="J370" s="173">
        <f>BK370</f>
        <v>0</v>
      </c>
      <c r="K370" s="12"/>
      <c r="L370" s="161"/>
      <c r="M370" s="166"/>
      <c r="N370" s="167"/>
      <c r="O370" s="167"/>
      <c r="P370" s="168">
        <f>SUM(P371:P380)</f>
        <v>0</v>
      </c>
      <c r="Q370" s="167"/>
      <c r="R370" s="168">
        <f>SUM(R371:R380)</f>
        <v>0.013082</v>
      </c>
      <c r="S370" s="167"/>
      <c r="T370" s="169">
        <f>SUM(T371:T380)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2" t="s">
        <v>81</v>
      </c>
      <c r="AT370" s="170" t="s">
        <v>71</v>
      </c>
      <c r="AU370" s="170" t="s">
        <v>79</v>
      </c>
      <c r="AY370" s="162" t="s">
        <v>152</v>
      </c>
      <c r="BK370" s="171">
        <f>SUM(BK371:BK380)</f>
        <v>0</v>
      </c>
    </row>
    <row r="371" s="2" customFormat="1" ht="44.25" customHeight="1">
      <c r="A371" s="39"/>
      <c r="B371" s="174"/>
      <c r="C371" s="175" t="s">
        <v>673</v>
      </c>
      <c r="D371" s="175" t="s">
        <v>154</v>
      </c>
      <c r="E371" s="176" t="s">
        <v>798</v>
      </c>
      <c r="F371" s="177" t="s">
        <v>799</v>
      </c>
      <c r="G371" s="178" t="s">
        <v>157</v>
      </c>
      <c r="H371" s="179">
        <v>56.799999999999997</v>
      </c>
      <c r="I371" s="180"/>
      <c r="J371" s="181">
        <f>ROUND(I371*H371,2)</f>
        <v>0</v>
      </c>
      <c r="K371" s="182"/>
      <c r="L371" s="40"/>
      <c r="M371" s="183" t="s">
        <v>3</v>
      </c>
      <c r="N371" s="184" t="s">
        <v>43</v>
      </c>
      <c r="O371" s="73"/>
      <c r="P371" s="185">
        <f>O371*H371</f>
        <v>0</v>
      </c>
      <c r="Q371" s="185">
        <v>0.00022000000000000001</v>
      </c>
      <c r="R371" s="185">
        <f>Q371*H371</f>
        <v>0.012496</v>
      </c>
      <c r="S371" s="185">
        <v>0</v>
      </c>
      <c r="T371" s="18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187" t="s">
        <v>279</v>
      </c>
      <c r="AT371" s="187" t="s">
        <v>154</v>
      </c>
      <c r="AU371" s="187" t="s">
        <v>81</v>
      </c>
      <c r="AY371" s="20" t="s">
        <v>152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20" t="s">
        <v>79</v>
      </c>
      <c r="BK371" s="188">
        <f>ROUND(I371*H371,2)</f>
        <v>0</v>
      </c>
      <c r="BL371" s="20" t="s">
        <v>279</v>
      </c>
      <c r="BM371" s="187" t="s">
        <v>1250</v>
      </c>
    </row>
    <row r="372" s="2" customFormat="1">
      <c r="A372" s="39"/>
      <c r="B372" s="40"/>
      <c r="C372" s="39"/>
      <c r="D372" s="189" t="s">
        <v>160</v>
      </c>
      <c r="E372" s="39"/>
      <c r="F372" s="190" t="s">
        <v>801</v>
      </c>
      <c r="G372" s="39"/>
      <c r="H372" s="39"/>
      <c r="I372" s="191"/>
      <c r="J372" s="39"/>
      <c r="K372" s="39"/>
      <c r="L372" s="40"/>
      <c r="M372" s="192"/>
      <c r="N372" s="193"/>
      <c r="O372" s="73"/>
      <c r="P372" s="73"/>
      <c r="Q372" s="73"/>
      <c r="R372" s="73"/>
      <c r="S372" s="73"/>
      <c r="T372" s="7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20" t="s">
        <v>160</v>
      </c>
      <c r="AU372" s="20" t="s">
        <v>81</v>
      </c>
    </row>
    <row r="373" s="13" customFormat="1">
      <c r="A373" s="13"/>
      <c r="B373" s="194"/>
      <c r="C373" s="13"/>
      <c r="D373" s="195" t="s">
        <v>162</v>
      </c>
      <c r="E373" s="196" t="s">
        <v>3</v>
      </c>
      <c r="F373" s="197" t="s">
        <v>1251</v>
      </c>
      <c r="G373" s="13"/>
      <c r="H373" s="198">
        <v>56.799999999999997</v>
      </c>
      <c r="I373" s="199"/>
      <c r="J373" s="13"/>
      <c r="K373" s="13"/>
      <c r="L373" s="194"/>
      <c r="M373" s="200"/>
      <c r="N373" s="201"/>
      <c r="O373" s="201"/>
      <c r="P373" s="201"/>
      <c r="Q373" s="201"/>
      <c r="R373" s="201"/>
      <c r="S373" s="201"/>
      <c r="T373" s="20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6" t="s">
        <v>162</v>
      </c>
      <c r="AU373" s="196" t="s">
        <v>81</v>
      </c>
      <c r="AV373" s="13" t="s">
        <v>81</v>
      </c>
      <c r="AW373" s="13" t="s">
        <v>33</v>
      </c>
      <c r="AX373" s="13" t="s">
        <v>79</v>
      </c>
      <c r="AY373" s="196" t="s">
        <v>152</v>
      </c>
    </row>
    <row r="374" s="2" customFormat="1" ht="24.15" customHeight="1">
      <c r="A374" s="39"/>
      <c r="B374" s="174"/>
      <c r="C374" s="175" t="s">
        <v>678</v>
      </c>
      <c r="D374" s="175" t="s">
        <v>154</v>
      </c>
      <c r="E374" s="176" t="s">
        <v>812</v>
      </c>
      <c r="F374" s="177" t="s">
        <v>813</v>
      </c>
      <c r="G374" s="178" t="s">
        <v>157</v>
      </c>
      <c r="H374" s="179">
        <v>1.1299999999999999</v>
      </c>
      <c r="I374" s="180"/>
      <c r="J374" s="181">
        <f>ROUND(I374*H374,2)</f>
        <v>0</v>
      </c>
      <c r="K374" s="182"/>
      <c r="L374" s="40"/>
      <c r="M374" s="183" t="s">
        <v>3</v>
      </c>
      <c r="N374" s="184" t="s">
        <v>43</v>
      </c>
      <c r="O374" s="73"/>
      <c r="P374" s="185">
        <f>O374*H374</f>
        <v>0</v>
      </c>
      <c r="Q374" s="185">
        <v>6.0000000000000002E-05</v>
      </c>
      <c r="R374" s="185">
        <f>Q374*H374</f>
        <v>6.7799999999999995E-05</v>
      </c>
      <c r="S374" s="185">
        <v>0</v>
      </c>
      <c r="T374" s="18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87" t="s">
        <v>279</v>
      </c>
      <c r="AT374" s="187" t="s">
        <v>154</v>
      </c>
      <c r="AU374" s="187" t="s">
        <v>81</v>
      </c>
      <c r="AY374" s="20" t="s">
        <v>152</v>
      </c>
      <c r="BE374" s="188">
        <f>IF(N374="základní",J374,0)</f>
        <v>0</v>
      </c>
      <c r="BF374" s="188">
        <f>IF(N374="snížená",J374,0)</f>
        <v>0</v>
      </c>
      <c r="BG374" s="188">
        <f>IF(N374="zákl. přenesená",J374,0)</f>
        <v>0</v>
      </c>
      <c r="BH374" s="188">
        <f>IF(N374="sníž. přenesená",J374,0)</f>
        <v>0</v>
      </c>
      <c r="BI374" s="188">
        <f>IF(N374="nulová",J374,0)</f>
        <v>0</v>
      </c>
      <c r="BJ374" s="20" t="s">
        <v>79</v>
      </c>
      <c r="BK374" s="188">
        <f>ROUND(I374*H374,2)</f>
        <v>0</v>
      </c>
      <c r="BL374" s="20" t="s">
        <v>279</v>
      </c>
      <c r="BM374" s="187" t="s">
        <v>1252</v>
      </c>
    </row>
    <row r="375" s="2" customFormat="1">
      <c r="A375" s="39"/>
      <c r="B375" s="40"/>
      <c r="C375" s="39"/>
      <c r="D375" s="189" t="s">
        <v>160</v>
      </c>
      <c r="E375" s="39"/>
      <c r="F375" s="190" t="s">
        <v>815</v>
      </c>
      <c r="G375" s="39"/>
      <c r="H375" s="39"/>
      <c r="I375" s="191"/>
      <c r="J375" s="39"/>
      <c r="K375" s="39"/>
      <c r="L375" s="40"/>
      <c r="M375" s="192"/>
      <c r="N375" s="193"/>
      <c r="O375" s="73"/>
      <c r="P375" s="73"/>
      <c r="Q375" s="73"/>
      <c r="R375" s="73"/>
      <c r="S375" s="73"/>
      <c r="T375" s="7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20" t="s">
        <v>160</v>
      </c>
      <c r="AU375" s="20" t="s">
        <v>81</v>
      </c>
    </row>
    <row r="376" s="13" customFormat="1">
      <c r="A376" s="13"/>
      <c r="B376" s="194"/>
      <c r="C376" s="13"/>
      <c r="D376" s="195" t="s">
        <v>162</v>
      </c>
      <c r="E376" s="196" t="s">
        <v>3</v>
      </c>
      <c r="F376" s="197" t="s">
        <v>1253</v>
      </c>
      <c r="G376" s="13"/>
      <c r="H376" s="198">
        <v>1.1299999999999999</v>
      </c>
      <c r="I376" s="199"/>
      <c r="J376" s="13"/>
      <c r="K376" s="13"/>
      <c r="L376" s="194"/>
      <c r="M376" s="200"/>
      <c r="N376" s="201"/>
      <c r="O376" s="201"/>
      <c r="P376" s="201"/>
      <c r="Q376" s="201"/>
      <c r="R376" s="201"/>
      <c r="S376" s="201"/>
      <c r="T376" s="20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6" t="s">
        <v>162</v>
      </c>
      <c r="AU376" s="196" t="s">
        <v>81</v>
      </c>
      <c r="AV376" s="13" t="s">
        <v>81</v>
      </c>
      <c r="AW376" s="13" t="s">
        <v>33</v>
      </c>
      <c r="AX376" s="13" t="s">
        <v>79</v>
      </c>
      <c r="AY376" s="196" t="s">
        <v>152</v>
      </c>
    </row>
    <row r="377" s="2" customFormat="1" ht="24.15" customHeight="1">
      <c r="A377" s="39"/>
      <c r="B377" s="174"/>
      <c r="C377" s="175" t="s">
        <v>685</v>
      </c>
      <c r="D377" s="175" t="s">
        <v>154</v>
      </c>
      <c r="E377" s="176" t="s">
        <v>818</v>
      </c>
      <c r="F377" s="177" t="s">
        <v>819</v>
      </c>
      <c r="G377" s="178" t="s">
        <v>157</v>
      </c>
      <c r="H377" s="179">
        <v>1.1299999999999999</v>
      </c>
      <c r="I377" s="180"/>
      <c r="J377" s="181">
        <f>ROUND(I377*H377,2)</f>
        <v>0</v>
      </c>
      <c r="K377" s="182"/>
      <c r="L377" s="40"/>
      <c r="M377" s="183" t="s">
        <v>3</v>
      </c>
      <c r="N377" s="184" t="s">
        <v>43</v>
      </c>
      <c r="O377" s="73"/>
      <c r="P377" s="185">
        <f>O377*H377</f>
        <v>0</v>
      </c>
      <c r="Q377" s="185">
        <v>0.00013999999999999999</v>
      </c>
      <c r="R377" s="185">
        <f>Q377*H377</f>
        <v>0.00015819999999999997</v>
      </c>
      <c r="S377" s="185">
        <v>0</v>
      </c>
      <c r="T377" s="18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187" t="s">
        <v>279</v>
      </c>
      <c r="AT377" s="187" t="s">
        <v>154</v>
      </c>
      <c r="AU377" s="187" t="s">
        <v>81</v>
      </c>
      <c r="AY377" s="20" t="s">
        <v>152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20" t="s">
        <v>79</v>
      </c>
      <c r="BK377" s="188">
        <f>ROUND(I377*H377,2)</f>
        <v>0</v>
      </c>
      <c r="BL377" s="20" t="s">
        <v>279</v>
      </c>
      <c r="BM377" s="187" t="s">
        <v>1254</v>
      </c>
    </row>
    <row r="378" s="2" customFormat="1">
      <c r="A378" s="39"/>
      <c r="B378" s="40"/>
      <c r="C378" s="39"/>
      <c r="D378" s="189" t="s">
        <v>160</v>
      </c>
      <c r="E378" s="39"/>
      <c r="F378" s="190" t="s">
        <v>821</v>
      </c>
      <c r="G378" s="39"/>
      <c r="H378" s="39"/>
      <c r="I378" s="191"/>
      <c r="J378" s="39"/>
      <c r="K378" s="39"/>
      <c r="L378" s="40"/>
      <c r="M378" s="192"/>
      <c r="N378" s="193"/>
      <c r="O378" s="73"/>
      <c r="P378" s="73"/>
      <c r="Q378" s="73"/>
      <c r="R378" s="73"/>
      <c r="S378" s="73"/>
      <c r="T378" s="74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20" t="s">
        <v>160</v>
      </c>
      <c r="AU378" s="20" t="s">
        <v>81</v>
      </c>
    </row>
    <row r="379" s="2" customFormat="1" ht="24.15" customHeight="1">
      <c r="A379" s="39"/>
      <c r="B379" s="174"/>
      <c r="C379" s="175" t="s">
        <v>691</v>
      </c>
      <c r="D379" s="175" t="s">
        <v>154</v>
      </c>
      <c r="E379" s="176" t="s">
        <v>823</v>
      </c>
      <c r="F379" s="177" t="s">
        <v>824</v>
      </c>
      <c r="G379" s="178" t="s">
        <v>157</v>
      </c>
      <c r="H379" s="179">
        <v>3</v>
      </c>
      <c r="I379" s="180"/>
      <c r="J379" s="181">
        <f>ROUND(I379*H379,2)</f>
        <v>0</v>
      </c>
      <c r="K379" s="182"/>
      <c r="L379" s="40"/>
      <c r="M379" s="183" t="s">
        <v>3</v>
      </c>
      <c r="N379" s="184" t="s">
        <v>43</v>
      </c>
      <c r="O379" s="73"/>
      <c r="P379" s="185">
        <f>O379*H379</f>
        <v>0</v>
      </c>
      <c r="Q379" s="185">
        <v>0.00012</v>
      </c>
      <c r="R379" s="185">
        <f>Q379*H379</f>
        <v>0.00036000000000000002</v>
      </c>
      <c r="S379" s="185">
        <v>0</v>
      </c>
      <c r="T379" s="18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87" t="s">
        <v>279</v>
      </c>
      <c r="AT379" s="187" t="s">
        <v>154</v>
      </c>
      <c r="AU379" s="187" t="s">
        <v>81</v>
      </c>
      <c r="AY379" s="20" t="s">
        <v>152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79</v>
      </c>
      <c r="BK379" s="188">
        <f>ROUND(I379*H379,2)</f>
        <v>0</v>
      </c>
      <c r="BL379" s="20" t="s">
        <v>279</v>
      </c>
      <c r="BM379" s="187" t="s">
        <v>1255</v>
      </c>
    </row>
    <row r="380" s="2" customFormat="1">
      <c r="A380" s="39"/>
      <c r="B380" s="40"/>
      <c r="C380" s="39"/>
      <c r="D380" s="189" t="s">
        <v>160</v>
      </c>
      <c r="E380" s="39"/>
      <c r="F380" s="190" t="s">
        <v>826</v>
      </c>
      <c r="G380" s="39"/>
      <c r="H380" s="39"/>
      <c r="I380" s="191"/>
      <c r="J380" s="39"/>
      <c r="K380" s="39"/>
      <c r="L380" s="40"/>
      <c r="M380" s="192"/>
      <c r="N380" s="19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160</v>
      </c>
      <c r="AU380" s="20" t="s">
        <v>81</v>
      </c>
    </row>
    <row r="381" s="12" customFormat="1" ht="22.8" customHeight="1">
      <c r="A381" s="12"/>
      <c r="B381" s="161"/>
      <c r="C381" s="12"/>
      <c r="D381" s="162" t="s">
        <v>71</v>
      </c>
      <c r="E381" s="172" t="s">
        <v>827</v>
      </c>
      <c r="F381" s="172" t="s">
        <v>828</v>
      </c>
      <c r="G381" s="12"/>
      <c r="H381" s="12"/>
      <c r="I381" s="164"/>
      <c r="J381" s="173">
        <f>BK381</f>
        <v>0</v>
      </c>
      <c r="K381" s="12"/>
      <c r="L381" s="161"/>
      <c r="M381" s="166"/>
      <c r="N381" s="167"/>
      <c r="O381" s="167"/>
      <c r="P381" s="168">
        <f>SUM(P382:P426)</f>
        <v>0</v>
      </c>
      <c r="Q381" s="167"/>
      <c r="R381" s="168">
        <f>SUM(R382:R426)</f>
        <v>0.063087520000000008</v>
      </c>
      <c r="S381" s="167"/>
      <c r="T381" s="169">
        <f>SUM(T382:T426)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62" t="s">
        <v>81</v>
      </c>
      <c r="AT381" s="170" t="s">
        <v>71</v>
      </c>
      <c r="AU381" s="170" t="s">
        <v>79</v>
      </c>
      <c r="AY381" s="162" t="s">
        <v>152</v>
      </c>
      <c r="BK381" s="171">
        <f>SUM(BK382:BK426)</f>
        <v>0</v>
      </c>
    </row>
    <row r="382" s="2" customFormat="1" ht="24.15" customHeight="1">
      <c r="A382" s="39"/>
      <c r="B382" s="174"/>
      <c r="C382" s="175" t="s">
        <v>697</v>
      </c>
      <c r="D382" s="175" t="s">
        <v>154</v>
      </c>
      <c r="E382" s="176" t="s">
        <v>830</v>
      </c>
      <c r="F382" s="177" t="s">
        <v>831</v>
      </c>
      <c r="G382" s="178" t="s">
        <v>157</v>
      </c>
      <c r="H382" s="179">
        <v>76.936000000000007</v>
      </c>
      <c r="I382" s="180"/>
      <c r="J382" s="181">
        <f>ROUND(I382*H382,2)</f>
        <v>0</v>
      </c>
      <c r="K382" s="182"/>
      <c r="L382" s="40"/>
      <c r="M382" s="183" t="s">
        <v>3</v>
      </c>
      <c r="N382" s="184" t="s">
        <v>43</v>
      </c>
      <c r="O382" s="73"/>
      <c r="P382" s="185">
        <f>O382*H382</f>
        <v>0</v>
      </c>
      <c r="Q382" s="185">
        <v>0</v>
      </c>
      <c r="R382" s="185">
        <f>Q382*H382</f>
        <v>0</v>
      </c>
      <c r="S382" s="185">
        <v>0</v>
      </c>
      <c r="T382" s="18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187" t="s">
        <v>279</v>
      </c>
      <c r="AT382" s="187" t="s">
        <v>154</v>
      </c>
      <c r="AU382" s="187" t="s">
        <v>81</v>
      </c>
      <c r="AY382" s="20" t="s">
        <v>152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20" t="s">
        <v>79</v>
      </c>
      <c r="BK382" s="188">
        <f>ROUND(I382*H382,2)</f>
        <v>0</v>
      </c>
      <c r="BL382" s="20" t="s">
        <v>279</v>
      </c>
      <c r="BM382" s="187" t="s">
        <v>1256</v>
      </c>
    </row>
    <row r="383" s="2" customFormat="1">
      <c r="A383" s="39"/>
      <c r="B383" s="40"/>
      <c r="C383" s="39"/>
      <c r="D383" s="189" t="s">
        <v>160</v>
      </c>
      <c r="E383" s="39"/>
      <c r="F383" s="190" t="s">
        <v>833</v>
      </c>
      <c r="G383" s="39"/>
      <c r="H383" s="39"/>
      <c r="I383" s="191"/>
      <c r="J383" s="39"/>
      <c r="K383" s="39"/>
      <c r="L383" s="40"/>
      <c r="M383" s="192"/>
      <c r="N383" s="193"/>
      <c r="O383" s="73"/>
      <c r="P383" s="73"/>
      <c r="Q383" s="73"/>
      <c r="R383" s="73"/>
      <c r="S383" s="73"/>
      <c r="T383" s="74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20" t="s">
        <v>160</v>
      </c>
      <c r="AU383" s="20" t="s">
        <v>81</v>
      </c>
    </row>
    <row r="384" s="14" customFormat="1">
      <c r="A384" s="14"/>
      <c r="B384" s="203"/>
      <c r="C384" s="14"/>
      <c r="D384" s="195" t="s">
        <v>162</v>
      </c>
      <c r="E384" s="204" t="s">
        <v>3</v>
      </c>
      <c r="F384" s="205" t="s">
        <v>1257</v>
      </c>
      <c r="G384" s="14"/>
      <c r="H384" s="204" t="s">
        <v>3</v>
      </c>
      <c r="I384" s="206"/>
      <c r="J384" s="14"/>
      <c r="K384" s="14"/>
      <c r="L384" s="203"/>
      <c r="M384" s="207"/>
      <c r="N384" s="208"/>
      <c r="O384" s="208"/>
      <c r="P384" s="208"/>
      <c r="Q384" s="208"/>
      <c r="R384" s="208"/>
      <c r="S384" s="208"/>
      <c r="T384" s="20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4" t="s">
        <v>162</v>
      </c>
      <c r="AU384" s="204" t="s">
        <v>81</v>
      </c>
      <c r="AV384" s="14" t="s">
        <v>79</v>
      </c>
      <c r="AW384" s="14" t="s">
        <v>33</v>
      </c>
      <c r="AX384" s="14" t="s">
        <v>72</v>
      </c>
      <c r="AY384" s="204" t="s">
        <v>152</v>
      </c>
    </row>
    <row r="385" s="13" customFormat="1">
      <c r="A385" s="13"/>
      <c r="B385" s="194"/>
      <c r="C385" s="13"/>
      <c r="D385" s="195" t="s">
        <v>162</v>
      </c>
      <c r="E385" s="196" t="s">
        <v>3</v>
      </c>
      <c r="F385" s="197" t="s">
        <v>1258</v>
      </c>
      <c r="G385" s="13"/>
      <c r="H385" s="198">
        <v>28.399999999999999</v>
      </c>
      <c r="I385" s="199"/>
      <c r="J385" s="13"/>
      <c r="K385" s="13"/>
      <c r="L385" s="194"/>
      <c r="M385" s="200"/>
      <c r="N385" s="201"/>
      <c r="O385" s="201"/>
      <c r="P385" s="201"/>
      <c r="Q385" s="201"/>
      <c r="R385" s="201"/>
      <c r="S385" s="201"/>
      <c r="T385" s="20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6" t="s">
        <v>162</v>
      </c>
      <c r="AU385" s="196" t="s">
        <v>81</v>
      </c>
      <c r="AV385" s="13" t="s">
        <v>81</v>
      </c>
      <c r="AW385" s="13" t="s">
        <v>33</v>
      </c>
      <c r="AX385" s="13" t="s">
        <v>72</v>
      </c>
      <c r="AY385" s="196" t="s">
        <v>152</v>
      </c>
    </row>
    <row r="386" s="13" customFormat="1">
      <c r="A386" s="13"/>
      <c r="B386" s="194"/>
      <c r="C386" s="13"/>
      <c r="D386" s="195" t="s">
        <v>162</v>
      </c>
      <c r="E386" s="196" t="s">
        <v>3</v>
      </c>
      <c r="F386" s="197" t="s">
        <v>1259</v>
      </c>
      <c r="G386" s="13"/>
      <c r="H386" s="198">
        <v>5.6799999999999997</v>
      </c>
      <c r="I386" s="199"/>
      <c r="J386" s="13"/>
      <c r="K386" s="13"/>
      <c r="L386" s="194"/>
      <c r="M386" s="200"/>
      <c r="N386" s="201"/>
      <c r="O386" s="201"/>
      <c r="P386" s="201"/>
      <c r="Q386" s="201"/>
      <c r="R386" s="201"/>
      <c r="S386" s="201"/>
      <c r="T386" s="20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6" t="s">
        <v>162</v>
      </c>
      <c r="AU386" s="196" t="s">
        <v>81</v>
      </c>
      <c r="AV386" s="13" t="s">
        <v>81</v>
      </c>
      <c r="AW386" s="13" t="s">
        <v>33</v>
      </c>
      <c r="AX386" s="13" t="s">
        <v>72</v>
      </c>
      <c r="AY386" s="196" t="s">
        <v>152</v>
      </c>
    </row>
    <row r="387" s="13" customFormat="1">
      <c r="A387" s="13"/>
      <c r="B387" s="194"/>
      <c r="C387" s="13"/>
      <c r="D387" s="195" t="s">
        <v>162</v>
      </c>
      <c r="E387" s="196" t="s">
        <v>3</v>
      </c>
      <c r="F387" s="197" t="s">
        <v>1260</v>
      </c>
      <c r="G387" s="13"/>
      <c r="H387" s="198">
        <v>0.112</v>
      </c>
      <c r="I387" s="199"/>
      <c r="J387" s="13"/>
      <c r="K387" s="13"/>
      <c r="L387" s="194"/>
      <c r="M387" s="200"/>
      <c r="N387" s="201"/>
      <c r="O387" s="201"/>
      <c r="P387" s="201"/>
      <c r="Q387" s="201"/>
      <c r="R387" s="201"/>
      <c r="S387" s="201"/>
      <c r="T387" s="20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162</v>
      </c>
      <c r="AU387" s="196" t="s">
        <v>81</v>
      </c>
      <c r="AV387" s="13" t="s">
        <v>81</v>
      </c>
      <c r="AW387" s="13" t="s">
        <v>33</v>
      </c>
      <c r="AX387" s="13" t="s">
        <v>72</v>
      </c>
      <c r="AY387" s="196" t="s">
        <v>152</v>
      </c>
    </row>
    <row r="388" s="13" customFormat="1">
      <c r="A388" s="13"/>
      <c r="B388" s="194"/>
      <c r="C388" s="13"/>
      <c r="D388" s="195" t="s">
        <v>162</v>
      </c>
      <c r="E388" s="196" t="s">
        <v>3</v>
      </c>
      <c r="F388" s="197" t="s">
        <v>1261</v>
      </c>
      <c r="G388" s="13"/>
      <c r="H388" s="198">
        <v>2.343</v>
      </c>
      <c r="I388" s="199"/>
      <c r="J388" s="13"/>
      <c r="K388" s="13"/>
      <c r="L388" s="194"/>
      <c r="M388" s="200"/>
      <c r="N388" s="201"/>
      <c r="O388" s="201"/>
      <c r="P388" s="201"/>
      <c r="Q388" s="201"/>
      <c r="R388" s="201"/>
      <c r="S388" s="201"/>
      <c r="T388" s="20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6" t="s">
        <v>162</v>
      </c>
      <c r="AU388" s="196" t="s">
        <v>81</v>
      </c>
      <c r="AV388" s="13" t="s">
        <v>81</v>
      </c>
      <c r="AW388" s="13" t="s">
        <v>33</v>
      </c>
      <c r="AX388" s="13" t="s">
        <v>72</v>
      </c>
      <c r="AY388" s="196" t="s">
        <v>152</v>
      </c>
    </row>
    <row r="389" s="13" customFormat="1">
      <c r="A389" s="13"/>
      <c r="B389" s="194"/>
      <c r="C389" s="13"/>
      <c r="D389" s="195" t="s">
        <v>162</v>
      </c>
      <c r="E389" s="196" t="s">
        <v>3</v>
      </c>
      <c r="F389" s="197" t="s">
        <v>1262</v>
      </c>
      <c r="G389" s="13"/>
      <c r="H389" s="198">
        <v>11.359999999999999</v>
      </c>
      <c r="I389" s="199"/>
      <c r="J389" s="13"/>
      <c r="K389" s="13"/>
      <c r="L389" s="194"/>
      <c r="M389" s="200"/>
      <c r="N389" s="201"/>
      <c r="O389" s="201"/>
      <c r="P389" s="201"/>
      <c r="Q389" s="201"/>
      <c r="R389" s="201"/>
      <c r="S389" s="201"/>
      <c r="T389" s="20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6" t="s">
        <v>162</v>
      </c>
      <c r="AU389" s="196" t="s">
        <v>81</v>
      </c>
      <c r="AV389" s="13" t="s">
        <v>81</v>
      </c>
      <c r="AW389" s="13" t="s">
        <v>33</v>
      </c>
      <c r="AX389" s="13" t="s">
        <v>72</v>
      </c>
      <c r="AY389" s="196" t="s">
        <v>152</v>
      </c>
    </row>
    <row r="390" s="13" customFormat="1">
      <c r="A390" s="13"/>
      <c r="B390" s="194"/>
      <c r="C390" s="13"/>
      <c r="D390" s="195" t="s">
        <v>162</v>
      </c>
      <c r="E390" s="196" t="s">
        <v>3</v>
      </c>
      <c r="F390" s="197" t="s">
        <v>1263</v>
      </c>
      <c r="G390" s="13"/>
      <c r="H390" s="198">
        <v>12.779999999999999</v>
      </c>
      <c r="I390" s="199"/>
      <c r="J390" s="13"/>
      <c r="K390" s="13"/>
      <c r="L390" s="194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162</v>
      </c>
      <c r="AU390" s="196" t="s">
        <v>81</v>
      </c>
      <c r="AV390" s="13" t="s">
        <v>81</v>
      </c>
      <c r="AW390" s="13" t="s">
        <v>33</v>
      </c>
      <c r="AX390" s="13" t="s">
        <v>72</v>
      </c>
      <c r="AY390" s="196" t="s">
        <v>152</v>
      </c>
    </row>
    <row r="391" s="13" customFormat="1">
      <c r="A391" s="13"/>
      <c r="B391" s="194"/>
      <c r="C391" s="13"/>
      <c r="D391" s="195" t="s">
        <v>162</v>
      </c>
      <c r="E391" s="196" t="s">
        <v>3</v>
      </c>
      <c r="F391" s="197" t="s">
        <v>1264</v>
      </c>
      <c r="G391" s="13"/>
      <c r="H391" s="198">
        <v>12.461</v>
      </c>
      <c r="I391" s="199"/>
      <c r="J391" s="13"/>
      <c r="K391" s="13"/>
      <c r="L391" s="194"/>
      <c r="M391" s="200"/>
      <c r="N391" s="201"/>
      <c r="O391" s="201"/>
      <c r="P391" s="201"/>
      <c r="Q391" s="201"/>
      <c r="R391" s="201"/>
      <c r="S391" s="201"/>
      <c r="T391" s="20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6" t="s">
        <v>162</v>
      </c>
      <c r="AU391" s="196" t="s">
        <v>81</v>
      </c>
      <c r="AV391" s="13" t="s">
        <v>81</v>
      </c>
      <c r="AW391" s="13" t="s">
        <v>33</v>
      </c>
      <c r="AX391" s="13" t="s">
        <v>72</v>
      </c>
      <c r="AY391" s="196" t="s">
        <v>152</v>
      </c>
    </row>
    <row r="392" s="13" customFormat="1">
      <c r="A392" s="13"/>
      <c r="B392" s="194"/>
      <c r="C392" s="13"/>
      <c r="D392" s="195" t="s">
        <v>162</v>
      </c>
      <c r="E392" s="196" t="s">
        <v>3</v>
      </c>
      <c r="F392" s="197" t="s">
        <v>1265</v>
      </c>
      <c r="G392" s="13"/>
      <c r="H392" s="198">
        <v>2.8399999999999999</v>
      </c>
      <c r="I392" s="199"/>
      <c r="J392" s="13"/>
      <c r="K392" s="13"/>
      <c r="L392" s="194"/>
      <c r="M392" s="200"/>
      <c r="N392" s="201"/>
      <c r="O392" s="201"/>
      <c r="P392" s="201"/>
      <c r="Q392" s="201"/>
      <c r="R392" s="201"/>
      <c r="S392" s="201"/>
      <c r="T392" s="20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6" t="s">
        <v>162</v>
      </c>
      <c r="AU392" s="196" t="s">
        <v>81</v>
      </c>
      <c r="AV392" s="13" t="s">
        <v>81</v>
      </c>
      <c r="AW392" s="13" t="s">
        <v>33</v>
      </c>
      <c r="AX392" s="13" t="s">
        <v>72</v>
      </c>
      <c r="AY392" s="196" t="s">
        <v>152</v>
      </c>
    </row>
    <row r="393" s="16" customFormat="1">
      <c r="A393" s="16"/>
      <c r="B393" s="219"/>
      <c r="C393" s="16"/>
      <c r="D393" s="195" t="s">
        <v>162</v>
      </c>
      <c r="E393" s="220" t="s">
        <v>3</v>
      </c>
      <c r="F393" s="221" t="s">
        <v>314</v>
      </c>
      <c r="G393" s="16"/>
      <c r="H393" s="222">
        <v>75.975999999999999</v>
      </c>
      <c r="I393" s="223"/>
      <c r="J393" s="16"/>
      <c r="K393" s="16"/>
      <c r="L393" s="219"/>
      <c r="M393" s="224"/>
      <c r="N393" s="225"/>
      <c r="O393" s="225"/>
      <c r="P393" s="225"/>
      <c r="Q393" s="225"/>
      <c r="R393" s="225"/>
      <c r="S393" s="225"/>
      <c r="T393" s="22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20" t="s">
        <v>162</v>
      </c>
      <c r="AU393" s="220" t="s">
        <v>81</v>
      </c>
      <c r="AV393" s="16" t="s">
        <v>168</v>
      </c>
      <c r="AW393" s="16" t="s">
        <v>33</v>
      </c>
      <c r="AX393" s="16" t="s">
        <v>72</v>
      </c>
      <c r="AY393" s="220" t="s">
        <v>152</v>
      </c>
    </row>
    <row r="394" s="13" customFormat="1">
      <c r="A394" s="13"/>
      <c r="B394" s="194"/>
      <c r="C394" s="13"/>
      <c r="D394" s="195" t="s">
        <v>162</v>
      </c>
      <c r="E394" s="196" t="s">
        <v>3</v>
      </c>
      <c r="F394" s="197" t="s">
        <v>1266</v>
      </c>
      <c r="G394" s="13"/>
      <c r="H394" s="198">
        <v>0.95999999999999996</v>
      </c>
      <c r="I394" s="199"/>
      <c r="J394" s="13"/>
      <c r="K394" s="13"/>
      <c r="L394" s="194"/>
      <c r="M394" s="200"/>
      <c r="N394" s="201"/>
      <c r="O394" s="201"/>
      <c r="P394" s="201"/>
      <c r="Q394" s="201"/>
      <c r="R394" s="201"/>
      <c r="S394" s="201"/>
      <c r="T394" s="20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6" t="s">
        <v>162</v>
      </c>
      <c r="AU394" s="196" t="s">
        <v>81</v>
      </c>
      <c r="AV394" s="13" t="s">
        <v>81</v>
      </c>
      <c r="AW394" s="13" t="s">
        <v>33</v>
      </c>
      <c r="AX394" s="13" t="s">
        <v>72</v>
      </c>
      <c r="AY394" s="196" t="s">
        <v>152</v>
      </c>
    </row>
    <row r="395" s="16" customFormat="1">
      <c r="A395" s="16"/>
      <c r="B395" s="219"/>
      <c r="C395" s="16"/>
      <c r="D395" s="195" t="s">
        <v>162</v>
      </c>
      <c r="E395" s="220" t="s">
        <v>3</v>
      </c>
      <c r="F395" s="221" t="s">
        <v>314</v>
      </c>
      <c r="G395" s="16"/>
      <c r="H395" s="222">
        <v>0.95999999999999996</v>
      </c>
      <c r="I395" s="223"/>
      <c r="J395" s="16"/>
      <c r="K395" s="16"/>
      <c r="L395" s="219"/>
      <c r="M395" s="224"/>
      <c r="N395" s="225"/>
      <c r="O395" s="225"/>
      <c r="P395" s="225"/>
      <c r="Q395" s="225"/>
      <c r="R395" s="225"/>
      <c r="S395" s="225"/>
      <c r="T395" s="22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20" t="s">
        <v>162</v>
      </c>
      <c r="AU395" s="220" t="s">
        <v>81</v>
      </c>
      <c r="AV395" s="16" t="s">
        <v>168</v>
      </c>
      <c r="AW395" s="16" t="s">
        <v>33</v>
      </c>
      <c r="AX395" s="16" t="s">
        <v>72</v>
      </c>
      <c r="AY395" s="220" t="s">
        <v>152</v>
      </c>
    </row>
    <row r="396" s="15" customFormat="1">
      <c r="A396" s="15"/>
      <c r="B396" s="210"/>
      <c r="C396" s="15"/>
      <c r="D396" s="195" t="s">
        <v>162</v>
      </c>
      <c r="E396" s="211" t="s">
        <v>3</v>
      </c>
      <c r="F396" s="212" t="s">
        <v>242</v>
      </c>
      <c r="G396" s="15"/>
      <c r="H396" s="213">
        <v>76.936000000000007</v>
      </c>
      <c r="I396" s="214"/>
      <c r="J396" s="15"/>
      <c r="K396" s="15"/>
      <c r="L396" s="210"/>
      <c r="M396" s="215"/>
      <c r="N396" s="216"/>
      <c r="O396" s="216"/>
      <c r="P396" s="216"/>
      <c r="Q396" s="216"/>
      <c r="R396" s="216"/>
      <c r="S396" s="216"/>
      <c r="T396" s="21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11" t="s">
        <v>162</v>
      </c>
      <c r="AU396" s="211" t="s">
        <v>81</v>
      </c>
      <c r="AV396" s="15" t="s">
        <v>158</v>
      </c>
      <c r="AW396" s="15" t="s">
        <v>33</v>
      </c>
      <c r="AX396" s="15" t="s">
        <v>79</v>
      </c>
      <c r="AY396" s="211" t="s">
        <v>152</v>
      </c>
    </row>
    <row r="397" s="2" customFormat="1" ht="33" customHeight="1">
      <c r="A397" s="39"/>
      <c r="B397" s="174"/>
      <c r="C397" s="175" t="s">
        <v>703</v>
      </c>
      <c r="D397" s="175" t="s">
        <v>154</v>
      </c>
      <c r="E397" s="176" t="s">
        <v>846</v>
      </c>
      <c r="F397" s="177" t="s">
        <v>847</v>
      </c>
      <c r="G397" s="178" t="s">
        <v>157</v>
      </c>
      <c r="H397" s="179">
        <v>76.936000000000007</v>
      </c>
      <c r="I397" s="180"/>
      <c r="J397" s="181">
        <f>ROUND(I397*H397,2)</f>
        <v>0</v>
      </c>
      <c r="K397" s="182"/>
      <c r="L397" s="40"/>
      <c r="M397" s="183" t="s">
        <v>3</v>
      </c>
      <c r="N397" s="184" t="s">
        <v>43</v>
      </c>
      <c r="O397" s="73"/>
      <c r="P397" s="185">
        <f>O397*H397</f>
        <v>0</v>
      </c>
      <c r="Q397" s="185">
        <v>0</v>
      </c>
      <c r="R397" s="185">
        <f>Q397*H397</f>
        <v>0</v>
      </c>
      <c r="S397" s="185">
        <v>0</v>
      </c>
      <c r="T397" s="18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187" t="s">
        <v>279</v>
      </c>
      <c r="AT397" s="187" t="s">
        <v>154</v>
      </c>
      <c r="AU397" s="187" t="s">
        <v>81</v>
      </c>
      <c r="AY397" s="20" t="s">
        <v>152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20" t="s">
        <v>79</v>
      </c>
      <c r="BK397" s="188">
        <f>ROUND(I397*H397,2)</f>
        <v>0</v>
      </c>
      <c r="BL397" s="20" t="s">
        <v>279</v>
      </c>
      <c r="BM397" s="187" t="s">
        <v>1267</v>
      </c>
    </row>
    <row r="398" s="2" customFormat="1">
      <c r="A398" s="39"/>
      <c r="B398" s="40"/>
      <c r="C398" s="39"/>
      <c r="D398" s="189" t="s">
        <v>160</v>
      </c>
      <c r="E398" s="39"/>
      <c r="F398" s="190" t="s">
        <v>849</v>
      </c>
      <c r="G398" s="39"/>
      <c r="H398" s="39"/>
      <c r="I398" s="191"/>
      <c r="J398" s="39"/>
      <c r="K398" s="39"/>
      <c r="L398" s="40"/>
      <c r="M398" s="192"/>
      <c r="N398" s="193"/>
      <c r="O398" s="73"/>
      <c r="P398" s="73"/>
      <c r="Q398" s="73"/>
      <c r="R398" s="73"/>
      <c r="S398" s="73"/>
      <c r="T398" s="74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20" t="s">
        <v>160</v>
      </c>
      <c r="AU398" s="20" t="s">
        <v>81</v>
      </c>
    </row>
    <row r="399" s="14" customFormat="1">
      <c r="A399" s="14"/>
      <c r="B399" s="203"/>
      <c r="C399" s="14"/>
      <c r="D399" s="195" t="s">
        <v>162</v>
      </c>
      <c r="E399" s="204" t="s">
        <v>3</v>
      </c>
      <c r="F399" s="205" t="s">
        <v>1257</v>
      </c>
      <c r="G399" s="14"/>
      <c r="H399" s="204" t="s">
        <v>3</v>
      </c>
      <c r="I399" s="206"/>
      <c r="J399" s="14"/>
      <c r="K399" s="14"/>
      <c r="L399" s="203"/>
      <c r="M399" s="207"/>
      <c r="N399" s="208"/>
      <c r="O399" s="208"/>
      <c r="P399" s="208"/>
      <c r="Q399" s="208"/>
      <c r="R399" s="208"/>
      <c r="S399" s="208"/>
      <c r="T399" s="20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4" t="s">
        <v>162</v>
      </c>
      <c r="AU399" s="204" t="s">
        <v>81</v>
      </c>
      <c r="AV399" s="14" t="s">
        <v>79</v>
      </c>
      <c r="AW399" s="14" t="s">
        <v>33</v>
      </c>
      <c r="AX399" s="14" t="s">
        <v>72</v>
      </c>
      <c r="AY399" s="204" t="s">
        <v>152</v>
      </c>
    </row>
    <row r="400" s="13" customFormat="1">
      <c r="A400" s="13"/>
      <c r="B400" s="194"/>
      <c r="C400" s="13"/>
      <c r="D400" s="195" t="s">
        <v>162</v>
      </c>
      <c r="E400" s="196" t="s">
        <v>3</v>
      </c>
      <c r="F400" s="197" t="s">
        <v>1258</v>
      </c>
      <c r="G400" s="13"/>
      <c r="H400" s="198">
        <v>28.399999999999999</v>
      </c>
      <c r="I400" s="199"/>
      <c r="J400" s="13"/>
      <c r="K400" s="13"/>
      <c r="L400" s="194"/>
      <c r="M400" s="200"/>
      <c r="N400" s="201"/>
      <c r="O400" s="201"/>
      <c r="P400" s="201"/>
      <c r="Q400" s="201"/>
      <c r="R400" s="201"/>
      <c r="S400" s="201"/>
      <c r="T400" s="20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6" t="s">
        <v>162</v>
      </c>
      <c r="AU400" s="196" t="s">
        <v>81</v>
      </c>
      <c r="AV400" s="13" t="s">
        <v>81</v>
      </c>
      <c r="AW400" s="13" t="s">
        <v>33</v>
      </c>
      <c r="AX400" s="13" t="s">
        <v>72</v>
      </c>
      <c r="AY400" s="196" t="s">
        <v>152</v>
      </c>
    </row>
    <row r="401" s="13" customFormat="1">
      <c r="A401" s="13"/>
      <c r="B401" s="194"/>
      <c r="C401" s="13"/>
      <c r="D401" s="195" t="s">
        <v>162</v>
      </c>
      <c r="E401" s="196" t="s">
        <v>3</v>
      </c>
      <c r="F401" s="197" t="s">
        <v>1259</v>
      </c>
      <c r="G401" s="13"/>
      <c r="H401" s="198">
        <v>5.6799999999999997</v>
      </c>
      <c r="I401" s="199"/>
      <c r="J401" s="13"/>
      <c r="K401" s="13"/>
      <c r="L401" s="194"/>
      <c r="M401" s="200"/>
      <c r="N401" s="201"/>
      <c r="O401" s="201"/>
      <c r="P401" s="201"/>
      <c r="Q401" s="201"/>
      <c r="R401" s="201"/>
      <c r="S401" s="201"/>
      <c r="T401" s="20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6" t="s">
        <v>162</v>
      </c>
      <c r="AU401" s="196" t="s">
        <v>81</v>
      </c>
      <c r="AV401" s="13" t="s">
        <v>81</v>
      </c>
      <c r="AW401" s="13" t="s">
        <v>33</v>
      </c>
      <c r="AX401" s="13" t="s">
        <v>72</v>
      </c>
      <c r="AY401" s="196" t="s">
        <v>152</v>
      </c>
    </row>
    <row r="402" s="13" customFormat="1">
      <c r="A402" s="13"/>
      <c r="B402" s="194"/>
      <c r="C402" s="13"/>
      <c r="D402" s="195" t="s">
        <v>162</v>
      </c>
      <c r="E402" s="196" t="s">
        <v>3</v>
      </c>
      <c r="F402" s="197" t="s">
        <v>1260</v>
      </c>
      <c r="G402" s="13"/>
      <c r="H402" s="198">
        <v>0.112</v>
      </c>
      <c r="I402" s="199"/>
      <c r="J402" s="13"/>
      <c r="K402" s="13"/>
      <c r="L402" s="194"/>
      <c r="M402" s="200"/>
      <c r="N402" s="201"/>
      <c r="O402" s="201"/>
      <c r="P402" s="201"/>
      <c r="Q402" s="201"/>
      <c r="R402" s="201"/>
      <c r="S402" s="201"/>
      <c r="T402" s="20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6" t="s">
        <v>162</v>
      </c>
      <c r="AU402" s="196" t="s">
        <v>81</v>
      </c>
      <c r="AV402" s="13" t="s">
        <v>81</v>
      </c>
      <c r="AW402" s="13" t="s">
        <v>33</v>
      </c>
      <c r="AX402" s="13" t="s">
        <v>72</v>
      </c>
      <c r="AY402" s="196" t="s">
        <v>152</v>
      </c>
    </row>
    <row r="403" s="13" customFormat="1">
      <c r="A403" s="13"/>
      <c r="B403" s="194"/>
      <c r="C403" s="13"/>
      <c r="D403" s="195" t="s">
        <v>162</v>
      </c>
      <c r="E403" s="196" t="s">
        <v>3</v>
      </c>
      <c r="F403" s="197" t="s">
        <v>1261</v>
      </c>
      <c r="G403" s="13"/>
      <c r="H403" s="198">
        <v>2.343</v>
      </c>
      <c r="I403" s="199"/>
      <c r="J403" s="13"/>
      <c r="K403" s="13"/>
      <c r="L403" s="194"/>
      <c r="M403" s="200"/>
      <c r="N403" s="201"/>
      <c r="O403" s="201"/>
      <c r="P403" s="201"/>
      <c r="Q403" s="201"/>
      <c r="R403" s="201"/>
      <c r="S403" s="201"/>
      <c r="T403" s="20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6" t="s">
        <v>162</v>
      </c>
      <c r="AU403" s="196" t="s">
        <v>81</v>
      </c>
      <c r="AV403" s="13" t="s">
        <v>81</v>
      </c>
      <c r="AW403" s="13" t="s">
        <v>33</v>
      </c>
      <c r="AX403" s="13" t="s">
        <v>72</v>
      </c>
      <c r="AY403" s="196" t="s">
        <v>152</v>
      </c>
    </row>
    <row r="404" s="13" customFormat="1">
      <c r="A404" s="13"/>
      <c r="B404" s="194"/>
      <c r="C404" s="13"/>
      <c r="D404" s="195" t="s">
        <v>162</v>
      </c>
      <c r="E404" s="196" t="s">
        <v>3</v>
      </c>
      <c r="F404" s="197" t="s">
        <v>1262</v>
      </c>
      <c r="G404" s="13"/>
      <c r="H404" s="198">
        <v>11.359999999999999</v>
      </c>
      <c r="I404" s="199"/>
      <c r="J404" s="13"/>
      <c r="K404" s="13"/>
      <c r="L404" s="194"/>
      <c r="M404" s="200"/>
      <c r="N404" s="201"/>
      <c r="O404" s="201"/>
      <c r="P404" s="201"/>
      <c r="Q404" s="201"/>
      <c r="R404" s="201"/>
      <c r="S404" s="201"/>
      <c r="T404" s="20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6" t="s">
        <v>162</v>
      </c>
      <c r="AU404" s="196" t="s">
        <v>81</v>
      </c>
      <c r="AV404" s="13" t="s">
        <v>81</v>
      </c>
      <c r="AW404" s="13" t="s">
        <v>33</v>
      </c>
      <c r="AX404" s="13" t="s">
        <v>72</v>
      </c>
      <c r="AY404" s="196" t="s">
        <v>152</v>
      </c>
    </row>
    <row r="405" s="13" customFormat="1">
      <c r="A405" s="13"/>
      <c r="B405" s="194"/>
      <c r="C405" s="13"/>
      <c r="D405" s="195" t="s">
        <v>162</v>
      </c>
      <c r="E405" s="196" t="s">
        <v>3</v>
      </c>
      <c r="F405" s="197" t="s">
        <v>1263</v>
      </c>
      <c r="G405" s="13"/>
      <c r="H405" s="198">
        <v>12.779999999999999</v>
      </c>
      <c r="I405" s="199"/>
      <c r="J405" s="13"/>
      <c r="K405" s="13"/>
      <c r="L405" s="194"/>
      <c r="M405" s="200"/>
      <c r="N405" s="201"/>
      <c r="O405" s="201"/>
      <c r="P405" s="201"/>
      <c r="Q405" s="201"/>
      <c r="R405" s="201"/>
      <c r="S405" s="201"/>
      <c r="T405" s="20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6" t="s">
        <v>162</v>
      </c>
      <c r="AU405" s="196" t="s">
        <v>81</v>
      </c>
      <c r="AV405" s="13" t="s">
        <v>81</v>
      </c>
      <c r="AW405" s="13" t="s">
        <v>33</v>
      </c>
      <c r="AX405" s="13" t="s">
        <v>72</v>
      </c>
      <c r="AY405" s="196" t="s">
        <v>152</v>
      </c>
    </row>
    <row r="406" s="13" customFormat="1">
      <c r="A406" s="13"/>
      <c r="B406" s="194"/>
      <c r="C406" s="13"/>
      <c r="D406" s="195" t="s">
        <v>162</v>
      </c>
      <c r="E406" s="196" t="s">
        <v>3</v>
      </c>
      <c r="F406" s="197" t="s">
        <v>1264</v>
      </c>
      <c r="G406" s="13"/>
      <c r="H406" s="198">
        <v>12.461</v>
      </c>
      <c r="I406" s="199"/>
      <c r="J406" s="13"/>
      <c r="K406" s="13"/>
      <c r="L406" s="194"/>
      <c r="M406" s="200"/>
      <c r="N406" s="201"/>
      <c r="O406" s="201"/>
      <c r="P406" s="201"/>
      <c r="Q406" s="201"/>
      <c r="R406" s="201"/>
      <c r="S406" s="201"/>
      <c r="T406" s="20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6" t="s">
        <v>162</v>
      </c>
      <c r="AU406" s="196" t="s">
        <v>81</v>
      </c>
      <c r="AV406" s="13" t="s">
        <v>81</v>
      </c>
      <c r="AW406" s="13" t="s">
        <v>33</v>
      </c>
      <c r="AX406" s="13" t="s">
        <v>72</v>
      </c>
      <c r="AY406" s="196" t="s">
        <v>152</v>
      </c>
    </row>
    <row r="407" s="13" customFormat="1">
      <c r="A407" s="13"/>
      <c r="B407" s="194"/>
      <c r="C407" s="13"/>
      <c r="D407" s="195" t="s">
        <v>162</v>
      </c>
      <c r="E407" s="196" t="s">
        <v>3</v>
      </c>
      <c r="F407" s="197" t="s">
        <v>1265</v>
      </c>
      <c r="G407" s="13"/>
      <c r="H407" s="198">
        <v>2.8399999999999999</v>
      </c>
      <c r="I407" s="199"/>
      <c r="J407" s="13"/>
      <c r="K407" s="13"/>
      <c r="L407" s="194"/>
      <c r="M407" s="200"/>
      <c r="N407" s="201"/>
      <c r="O407" s="201"/>
      <c r="P407" s="201"/>
      <c r="Q407" s="201"/>
      <c r="R407" s="201"/>
      <c r="S407" s="201"/>
      <c r="T407" s="20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6" t="s">
        <v>162</v>
      </c>
      <c r="AU407" s="196" t="s">
        <v>81</v>
      </c>
      <c r="AV407" s="13" t="s">
        <v>81</v>
      </c>
      <c r="AW407" s="13" t="s">
        <v>33</v>
      </c>
      <c r="AX407" s="13" t="s">
        <v>72</v>
      </c>
      <c r="AY407" s="196" t="s">
        <v>152</v>
      </c>
    </row>
    <row r="408" s="16" customFormat="1">
      <c r="A408" s="16"/>
      <c r="B408" s="219"/>
      <c r="C408" s="16"/>
      <c r="D408" s="195" t="s">
        <v>162</v>
      </c>
      <c r="E408" s="220" t="s">
        <v>3</v>
      </c>
      <c r="F408" s="221" t="s">
        <v>314</v>
      </c>
      <c r="G408" s="16"/>
      <c r="H408" s="222">
        <v>75.975999999999999</v>
      </c>
      <c r="I408" s="223"/>
      <c r="J408" s="16"/>
      <c r="K408" s="16"/>
      <c r="L408" s="219"/>
      <c r="M408" s="224"/>
      <c r="N408" s="225"/>
      <c r="O408" s="225"/>
      <c r="P408" s="225"/>
      <c r="Q408" s="225"/>
      <c r="R408" s="225"/>
      <c r="S408" s="225"/>
      <c r="T408" s="22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20" t="s">
        <v>162</v>
      </c>
      <c r="AU408" s="220" t="s">
        <v>81</v>
      </c>
      <c r="AV408" s="16" t="s">
        <v>168</v>
      </c>
      <c r="AW408" s="16" t="s">
        <v>33</v>
      </c>
      <c r="AX408" s="16" t="s">
        <v>72</v>
      </c>
      <c r="AY408" s="220" t="s">
        <v>152</v>
      </c>
    </row>
    <row r="409" s="13" customFormat="1">
      <c r="A409" s="13"/>
      <c r="B409" s="194"/>
      <c r="C409" s="13"/>
      <c r="D409" s="195" t="s">
        <v>162</v>
      </c>
      <c r="E409" s="196" t="s">
        <v>3</v>
      </c>
      <c r="F409" s="197" t="s">
        <v>1266</v>
      </c>
      <c r="G409" s="13"/>
      <c r="H409" s="198">
        <v>0.95999999999999996</v>
      </c>
      <c r="I409" s="199"/>
      <c r="J409" s="13"/>
      <c r="K409" s="13"/>
      <c r="L409" s="194"/>
      <c r="M409" s="200"/>
      <c r="N409" s="201"/>
      <c r="O409" s="201"/>
      <c r="P409" s="201"/>
      <c r="Q409" s="201"/>
      <c r="R409" s="201"/>
      <c r="S409" s="201"/>
      <c r="T409" s="20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6" t="s">
        <v>162</v>
      </c>
      <c r="AU409" s="196" t="s">
        <v>81</v>
      </c>
      <c r="AV409" s="13" t="s">
        <v>81</v>
      </c>
      <c r="AW409" s="13" t="s">
        <v>33</v>
      </c>
      <c r="AX409" s="13" t="s">
        <v>72</v>
      </c>
      <c r="AY409" s="196" t="s">
        <v>152</v>
      </c>
    </row>
    <row r="410" s="16" customFormat="1">
      <c r="A410" s="16"/>
      <c r="B410" s="219"/>
      <c r="C410" s="16"/>
      <c r="D410" s="195" t="s">
        <v>162</v>
      </c>
      <c r="E410" s="220" t="s">
        <v>3</v>
      </c>
      <c r="F410" s="221" t="s">
        <v>314</v>
      </c>
      <c r="G410" s="16"/>
      <c r="H410" s="222">
        <v>0.95999999999999996</v>
      </c>
      <c r="I410" s="223"/>
      <c r="J410" s="16"/>
      <c r="K410" s="16"/>
      <c r="L410" s="219"/>
      <c r="M410" s="224"/>
      <c r="N410" s="225"/>
      <c r="O410" s="225"/>
      <c r="P410" s="225"/>
      <c r="Q410" s="225"/>
      <c r="R410" s="225"/>
      <c r="S410" s="225"/>
      <c r="T410" s="22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20" t="s">
        <v>162</v>
      </c>
      <c r="AU410" s="220" t="s">
        <v>81</v>
      </c>
      <c r="AV410" s="16" t="s">
        <v>168</v>
      </c>
      <c r="AW410" s="16" t="s">
        <v>33</v>
      </c>
      <c r="AX410" s="16" t="s">
        <v>72</v>
      </c>
      <c r="AY410" s="220" t="s">
        <v>152</v>
      </c>
    </row>
    <row r="411" s="15" customFormat="1">
      <c r="A411" s="15"/>
      <c r="B411" s="210"/>
      <c r="C411" s="15"/>
      <c r="D411" s="195" t="s">
        <v>162</v>
      </c>
      <c r="E411" s="211" t="s">
        <v>3</v>
      </c>
      <c r="F411" s="212" t="s">
        <v>242</v>
      </c>
      <c r="G411" s="15"/>
      <c r="H411" s="213">
        <v>76.936000000000007</v>
      </c>
      <c r="I411" s="214"/>
      <c r="J411" s="15"/>
      <c r="K411" s="15"/>
      <c r="L411" s="210"/>
      <c r="M411" s="215"/>
      <c r="N411" s="216"/>
      <c r="O411" s="216"/>
      <c r="P411" s="216"/>
      <c r="Q411" s="216"/>
      <c r="R411" s="216"/>
      <c r="S411" s="216"/>
      <c r="T411" s="21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11" t="s">
        <v>162</v>
      </c>
      <c r="AU411" s="211" t="s">
        <v>81</v>
      </c>
      <c r="AV411" s="15" t="s">
        <v>158</v>
      </c>
      <c r="AW411" s="15" t="s">
        <v>33</v>
      </c>
      <c r="AX411" s="15" t="s">
        <v>79</v>
      </c>
      <c r="AY411" s="211" t="s">
        <v>152</v>
      </c>
    </row>
    <row r="412" s="2" customFormat="1" ht="33" customHeight="1">
      <c r="A412" s="39"/>
      <c r="B412" s="174"/>
      <c r="C412" s="175" t="s">
        <v>708</v>
      </c>
      <c r="D412" s="175" t="s">
        <v>154</v>
      </c>
      <c r="E412" s="176" t="s">
        <v>851</v>
      </c>
      <c r="F412" s="177" t="s">
        <v>852</v>
      </c>
      <c r="G412" s="178" t="s">
        <v>157</v>
      </c>
      <c r="H412" s="179">
        <v>76.936000000000007</v>
      </c>
      <c r="I412" s="180"/>
      <c r="J412" s="181">
        <f>ROUND(I412*H412,2)</f>
        <v>0</v>
      </c>
      <c r="K412" s="182"/>
      <c r="L412" s="40"/>
      <c r="M412" s="183" t="s">
        <v>3</v>
      </c>
      <c r="N412" s="184" t="s">
        <v>43</v>
      </c>
      <c r="O412" s="73"/>
      <c r="P412" s="185">
        <f>O412*H412</f>
        <v>0</v>
      </c>
      <c r="Q412" s="185">
        <v>0.00081999999999999998</v>
      </c>
      <c r="R412" s="185">
        <f>Q412*H412</f>
        <v>0.063087520000000008</v>
      </c>
      <c r="S412" s="185">
        <v>0</v>
      </c>
      <c r="T412" s="18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187" t="s">
        <v>279</v>
      </c>
      <c r="AT412" s="187" t="s">
        <v>154</v>
      </c>
      <c r="AU412" s="187" t="s">
        <v>81</v>
      </c>
      <c r="AY412" s="20" t="s">
        <v>152</v>
      </c>
      <c r="BE412" s="188">
        <f>IF(N412="základní",J412,0)</f>
        <v>0</v>
      </c>
      <c r="BF412" s="188">
        <f>IF(N412="snížená",J412,0)</f>
        <v>0</v>
      </c>
      <c r="BG412" s="188">
        <f>IF(N412="zákl. přenesená",J412,0)</f>
        <v>0</v>
      </c>
      <c r="BH412" s="188">
        <f>IF(N412="sníž. přenesená",J412,0)</f>
        <v>0</v>
      </c>
      <c r="BI412" s="188">
        <f>IF(N412="nulová",J412,0)</f>
        <v>0</v>
      </c>
      <c r="BJ412" s="20" t="s">
        <v>79</v>
      </c>
      <c r="BK412" s="188">
        <f>ROUND(I412*H412,2)</f>
        <v>0</v>
      </c>
      <c r="BL412" s="20" t="s">
        <v>279</v>
      </c>
      <c r="BM412" s="187" t="s">
        <v>1268</v>
      </c>
    </row>
    <row r="413" s="2" customFormat="1">
      <c r="A413" s="39"/>
      <c r="B413" s="40"/>
      <c r="C413" s="39"/>
      <c r="D413" s="189" t="s">
        <v>160</v>
      </c>
      <c r="E413" s="39"/>
      <c r="F413" s="190" t="s">
        <v>854</v>
      </c>
      <c r="G413" s="39"/>
      <c r="H413" s="39"/>
      <c r="I413" s="191"/>
      <c r="J413" s="39"/>
      <c r="K413" s="39"/>
      <c r="L413" s="40"/>
      <c r="M413" s="192"/>
      <c r="N413" s="193"/>
      <c r="O413" s="73"/>
      <c r="P413" s="73"/>
      <c r="Q413" s="73"/>
      <c r="R413" s="73"/>
      <c r="S413" s="73"/>
      <c r="T413" s="74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20" t="s">
        <v>160</v>
      </c>
      <c r="AU413" s="20" t="s">
        <v>81</v>
      </c>
    </row>
    <row r="414" s="14" customFormat="1">
      <c r="A414" s="14"/>
      <c r="B414" s="203"/>
      <c r="C414" s="14"/>
      <c r="D414" s="195" t="s">
        <v>162</v>
      </c>
      <c r="E414" s="204" t="s">
        <v>3</v>
      </c>
      <c r="F414" s="205" t="s">
        <v>1257</v>
      </c>
      <c r="G414" s="14"/>
      <c r="H414" s="204" t="s">
        <v>3</v>
      </c>
      <c r="I414" s="206"/>
      <c r="J414" s="14"/>
      <c r="K414" s="14"/>
      <c r="L414" s="203"/>
      <c r="M414" s="207"/>
      <c r="N414" s="208"/>
      <c r="O414" s="208"/>
      <c r="P414" s="208"/>
      <c r="Q414" s="208"/>
      <c r="R414" s="208"/>
      <c r="S414" s="208"/>
      <c r="T414" s="20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04" t="s">
        <v>162</v>
      </c>
      <c r="AU414" s="204" t="s">
        <v>81</v>
      </c>
      <c r="AV414" s="14" t="s">
        <v>79</v>
      </c>
      <c r="AW414" s="14" t="s">
        <v>33</v>
      </c>
      <c r="AX414" s="14" t="s">
        <v>72</v>
      </c>
      <c r="AY414" s="204" t="s">
        <v>152</v>
      </c>
    </row>
    <row r="415" s="13" customFormat="1">
      <c r="A415" s="13"/>
      <c r="B415" s="194"/>
      <c r="C415" s="13"/>
      <c r="D415" s="195" t="s">
        <v>162</v>
      </c>
      <c r="E415" s="196" t="s">
        <v>3</v>
      </c>
      <c r="F415" s="197" t="s">
        <v>1258</v>
      </c>
      <c r="G415" s="13"/>
      <c r="H415" s="198">
        <v>28.399999999999999</v>
      </c>
      <c r="I415" s="199"/>
      <c r="J415" s="13"/>
      <c r="K415" s="13"/>
      <c r="L415" s="194"/>
      <c r="M415" s="200"/>
      <c r="N415" s="201"/>
      <c r="O415" s="201"/>
      <c r="P415" s="201"/>
      <c r="Q415" s="201"/>
      <c r="R415" s="201"/>
      <c r="S415" s="201"/>
      <c r="T415" s="20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6" t="s">
        <v>162</v>
      </c>
      <c r="AU415" s="196" t="s">
        <v>81</v>
      </c>
      <c r="AV415" s="13" t="s">
        <v>81</v>
      </c>
      <c r="AW415" s="13" t="s">
        <v>33</v>
      </c>
      <c r="AX415" s="13" t="s">
        <v>72</v>
      </c>
      <c r="AY415" s="196" t="s">
        <v>152</v>
      </c>
    </row>
    <row r="416" s="13" customFormat="1">
      <c r="A416" s="13"/>
      <c r="B416" s="194"/>
      <c r="C416" s="13"/>
      <c r="D416" s="195" t="s">
        <v>162</v>
      </c>
      <c r="E416" s="196" t="s">
        <v>3</v>
      </c>
      <c r="F416" s="197" t="s">
        <v>1259</v>
      </c>
      <c r="G416" s="13"/>
      <c r="H416" s="198">
        <v>5.6799999999999997</v>
      </c>
      <c r="I416" s="199"/>
      <c r="J416" s="13"/>
      <c r="K416" s="13"/>
      <c r="L416" s="194"/>
      <c r="M416" s="200"/>
      <c r="N416" s="201"/>
      <c r="O416" s="201"/>
      <c r="P416" s="201"/>
      <c r="Q416" s="201"/>
      <c r="R416" s="201"/>
      <c r="S416" s="201"/>
      <c r="T416" s="20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6" t="s">
        <v>162</v>
      </c>
      <c r="AU416" s="196" t="s">
        <v>81</v>
      </c>
      <c r="AV416" s="13" t="s">
        <v>81</v>
      </c>
      <c r="AW416" s="13" t="s">
        <v>33</v>
      </c>
      <c r="AX416" s="13" t="s">
        <v>72</v>
      </c>
      <c r="AY416" s="196" t="s">
        <v>152</v>
      </c>
    </row>
    <row r="417" s="13" customFormat="1">
      <c r="A417" s="13"/>
      <c r="B417" s="194"/>
      <c r="C417" s="13"/>
      <c r="D417" s="195" t="s">
        <v>162</v>
      </c>
      <c r="E417" s="196" t="s">
        <v>3</v>
      </c>
      <c r="F417" s="197" t="s">
        <v>1260</v>
      </c>
      <c r="G417" s="13"/>
      <c r="H417" s="198">
        <v>0.112</v>
      </c>
      <c r="I417" s="199"/>
      <c r="J417" s="13"/>
      <c r="K417" s="13"/>
      <c r="L417" s="194"/>
      <c r="M417" s="200"/>
      <c r="N417" s="201"/>
      <c r="O417" s="201"/>
      <c r="P417" s="201"/>
      <c r="Q417" s="201"/>
      <c r="R417" s="201"/>
      <c r="S417" s="201"/>
      <c r="T417" s="20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6" t="s">
        <v>162</v>
      </c>
      <c r="AU417" s="196" t="s">
        <v>81</v>
      </c>
      <c r="AV417" s="13" t="s">
        <v>81</v>
      </c>
      <c r="AW417" s="13" t="s">
        <v>33</v>
      </c>
      <c r="AX417" s="13" t="s">
        <v>72</v>
      </c>
      <c r="AY417" s="196" t="s">
        <v>152</v>
      </c>
    </row>
    <row r="418" s="13" customFormat="1">
      <c r="A418" s="13"/>
      <c r="B418" s="194"/>
      <c r="C418" s="13"/>
      <c r="D418" s="195" t="s">
        <v>162</v>
      </c>
      <c r="E418" s="196" t="s">
        <v>3</v>
      </c>
      <c r="F418" s="197" t="s">
        <v>1261</v>
      </c>
      <c r="G418" s="13"/>
      <c r="H418" s="198">
        <v>2.343</v>
      </c>
      <c r="I418" s="199"/>
      <c r="J418" s="13"/>
      <c r="K418" s="13"/>
      <c r="L418" s="194"/>
      <c r="M418" s="200"/>
      <c r="N418" s="201"/>
      <c r="O418" s="201"/>
      <c r="P418" s="201"/>
      <c r="Q418" s="201"/>
      <c r="R418" s="201"/>
      <c r="S418" s="201"/>
      <c r="T418" s="20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6" t="s">
        <v>162</v>
      </c>
      <c r="AU418" s="196" t="s">
        <v>81</v>
      </c>
      <c r="AV418" s="13" t="s">
        <v>81</v>
      </c>
      <c r="AW418" s="13" t="s">
        <v>33</v>
      </c>
      <c r="AX418" s="13" t="s">
        <v>72</v>
      </c>
      <c r="AY418" s="196" t="s">
        <v>152</v>
      </c>
    </row>
    <row r="419" s="13" customFormat="1">
      <c r="A419" s="13"/>
      <c r="B419" s="194"/>
      <c r="C419" s="13"/>
      <c r="D419" s="195" t="s">
        <v>162</v>
      </c>
      <c r="E419" s="196" t="s">
        <v>3</v>
      </c>
      <c r="F419" s="197" t="s">
        <v>1262</v>
      </c>
      <c r="G419" s="13"/>
      <c r="H419" s="198">
        <v>11.359999999999999</v>
      </c>
      <c r="I419" s="199"/>
      <c r="J419" s="13"/>
      <c r="K419" s="13"/>
      <c r="L419" s="194"/>
      <c r="M419" s="200"/>
      <c r="N419" s="201"/>
      <c r="O419" s="201"/>
      <c r="P419" s="201"/>
      <c r="Q419" s="201"/>
      <c r="R419" s="201"/>
      <c r="S419" s="201"/>
      <c r="T419" s="20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6" t="s">
        <v>162</v>
      </c>
      <c r="AU419" s="196" t="s">
        <v>81</v>
      </c>
      <c r="AV419" s="13" t="s">
        <v>81</v>
      </c>
      <c r="AW419" s="13" t="s">
        <v>33</v>
      </c>
      <c r="AX419" s="13" t="s">
        <v>72</v>
      </c>
      <c r="AY419" s="196" t="s">
        <v>152</v>
      </c>
    </row>
    <row r="420" s="13" customFormat="1">
      <c r="A420" s="13"/>
      <c r="B420" s="194"/>
      <c r="C420" s="13"/>
      <c r="D420" s="195" t="s">
        <v>162</v>
      </c>
      <c r="E420" s="196" t="s">
        <v>3</v>
      </c>
      <c r="F420" s="197" t="s">
        <v>1263</v>
      </c>
      <c r="G420" s="13"/>
      <c r="H420" s="198">
        <v>12.779999999999999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162</v>
      </c>
      <c r="AU420" s="196" t="s">
        <v>81</v>
      </c>
      <c r="AV420" s="13" t="s">
        <v>81</v>
      </c>
      <c r="AW420" s="13" t="s">
        <v>33</v>
      </c>
      <c r="AX420" s="13" t="s">
        <v>72</v>
      </c>
      <c r="AY420" s="196" t="s">
        <v>152</v>
      </c>
    </row>
    <row r="421" s="13" customFormat="1">
      <c r="A421" s="13"/>
      <c r="B421" s="194"/>
      <c r="C421" s="13"/>
      <c r="D421" s="195" t="s">
        <v>162</v>
      </c>
      <c r="E421" s="196" t="s">
        <v>3</v>
      </c>
      <c r="F421" s="197" t="s">
        <v>1264</v>
      </c>
      <c r="G421" s="13"/>
      <c r="H421" s="198">
        <v>12.461</v>
      </c>
      <c r="I421" s="199"/>
      <c r="J421" s="13"/>
      <c r="K421" s="13"/>
      <c r="L421" s="194"/>
      <c r="M421" s="200"/>
      <c r="N421" s="201"/>
      <c r="O421" s="201"/>
      <c r="P421" s="201"/>
      <c r="Q421" s="201"/>
      <c r="R421" s="201"/>
      <c r="S421" s="201"/>
      <c r="T421" s="20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6" t="s">
        <v>162</v>
      </c>
      <c r="AU421" s="196" t="s">
        <v>81</v>
      </c>
      <c r="AV421" s="13" t="s">
        <v>81</v>
      </c>
      <c r="AW421" s="13" t="s">
        <v>33</v>
      </c>
      <c r="AX421" s="13" t="s">
        <v>72</v>
      </c>
      <c r="AY421" s="196" t="s">
        <v>152</v>
      </c>
    </row>
    <row r="422" s="13" customFormat="1">
      <c r="A422" s="13"/>
      <c r="B422" s="194"/>
      <c r="C422" s="13"/>
      <c r="D422" s="195" t="s">
        <v>162</v>
      </c>
      <c r="E422" s="196" t="s">
        <v>3</v>
      </c>
      <c r="F422" s="197" t="s">
        <v>1265</v>
      </c>
      <c r="G422" s="13"/>
      <c r="H422" s="198">
        <v>2.8399999999999999</v>
      </c>
      <c r="I422" s="199"/>
      <c r="J422" s="13"/>
      <c r="K422" s="13"/>
      <c r="L422" s="194"/>
      <c r="M422" s="200"/>
      <c r="N422" s="201"/>
      <c r="O422" s="201"/>
      <c r="P422" s="201"/>
      <c r="Q422" s="201"/>
      <c r="R422" s="201"/>
      <c r="S422" s="201"/>
      <c r="T422" s="20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6" t="s">
        <v>162</v>
      </c>
      <c r="AU422" s="196" t="s">
        <v>81</v>
      </c>
      <c r="AV422" s="13" t="s">
        <v>81</v>
      </c>
      <c r="AW422" s="13" t="s">
        <v>33</v>
      </c>
      <c r="AX422" s="13" t="s">
        <v>72</v>
      </c>
      <c r="AY422" s="196" t="s">
        <v>152</v>
      </c>
    </row>
    <row r="423" s="16" customFormat="1">
      <c r="A423" s="16"/>
      <c r="B423" s="219"/>
      <c r="C423" s="16"/>
      <c r="D423" s="195" t="s">
        <v>162</v>
      </c>
      <c r="E423" s="220" t="s">
        <v>3</v>
      </c>
      <c r="F423" s="221" t="s">
        <v>314</v>
      </c>
      <c r="G423" s="16"/>
      <c r="H423" s="222">
        <v>75.975999999999999</v>
      </c>
      <c r="I423" s="223"/>
      <c r="J423" s="16"/>
      <c r="K423" s="16"/>
      <c r="L423" s="219"/>
      <c r="M423" s="224"/>
      <c r="N423" s="225"/>
      <c r="O423" s="225"/>
      <c r="P423" s="225"/>
      <c r="Q423" s="225"/>
      <c r="R423" s="225"/>
      <c r="S423" s="225"/>
      <c r="T423" s="22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20" t="s">
        <v>162</v>
      </c>
      <c r="AU423" s="220" t="s">
        <v>81</v>
      </c>
      <c r="AV423" s="16" t="s">
        <v>168</v>
      </c>
      <c r="AW423" s="16" t="s">
        <v>33</v>
      </c>
      <c r="AX423" s="16" t="s">
        <v>72</v>
      </c>
      <c r="AY423" s="220" t="s">
        <v>152</v>
      </c>
    </row>
    <row r="424" s="13" customFormat="1">
      <c r="A424" s="13"/>
      <c r="B424" s="194"/>
      <c r="C424" s="13"/>
      <c r="D424" s="195" t="s">
        <v>162</v>
      </c>
      <c r="E424" s="196" t="s">
        <v>3</v>
      </c>
      <c r="F424" s="197" t="s">
        <v>1266</v>
      </c>
      <c r="G424" s="13"/>
      <c r="H424" s="198">
        <v>0.95999999999999996</v>
      </c>
      <c r="I424" s="199"/>
      <c r="J424" s="13"/>
      <c r="K424" s="13"/>
      <c r="L424" s="194"/>
      <c r="M424" s="200"/>
      <c r="N424" s="201"/>
      <c r="O424" s="201"/>
      <c r="P424" s="201"/>
      <c r="Q424" s="201"/>
      <c r="R424" s="201"/>
      <c r="S424" s="201"/>
      <c r="T424" s="20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6" t="s">
        <v>162</v>
      </c>
      <c r="AU424" s="196" t="s">
        <v>81</v>
      </c>
      <c r="AV424" s="13" t="s">
        <v>81</v>
      </c>
      <c r="AW424" s="13" t="s">
        <v>33</v>
      </c>
      <c r="AX424" s="13" t="s">
        <v>72</v>
      </c>
      <c r="AY424" s="196" t="s">
        <v>152</v>
      </c>
    </row>
    <row r="425" s="16" customFormat="1">
      <c r="A425" s="16"/>
      <c r="B425" s="219"/>
      <c r="C425" s="16"/>
      <c r="D425" s="195" t="s">
        <v>162</v>
      </c>
      <c r="E425" s="220" t="s">
        <v>3</v>
      </c>
      <c r="F425" s="221" t="s">
        <v>314</v>
      </c>
      <c r="G425" s="16"/>
      <c r="H425" s="222">
        <v>0.95999999999999996</v>
      </c>
      <c r="I425" s="223"/>
      <c r="J425" s="16"/>
      <c r="K425" s="16"/>
      <c r="L425" s="219"/>
      <c r="M425" s="224"/>
      <c r="N425" s="225"/>
      <c r="O425" s="225"/>
      <c r="P425" s="225"/>
      <c r="Q425" s="225"/>
      <c r="R425" s="225"/>
      <c r="S425" s="225"/>
      <c r="T425" s="22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20" t="s">
        <v>162</v>
      </c>
      <c r="AU425" s="220" t="s">
        <v>81</v>
      </c>
      <c r="AV425" s="16" t="s">
        <v>168</v>
      </c>
      <c r="AW425" s="16" t="s">
        <v>33</v>
      </c>
      <c r="AX425" s="16" t="s">
        <v>72</v>
      </c>
      <c r="AY425" s="220" t="s">
        <v>152</v>
      </c>
    </row>
    <row r="426" s="15" customFormat="1">
      <c r="A426" s="15"/>
      <c r="B426" s="210"/>
      <c r="C426" s="15"/>
      <c r="D426" s="195" t="s">
        <v>162</v>
      </c>
      <c r="E426" s="211" t="s">
        <v>3</v>
      </c>
      <c r="F426" s="212" t="s">
        <v>242</v>
      </c>
      <c r="G426" s="15"/>
      <c r="H426" s="213">
        <v>76.936000000000007</v>
      </c>
      <c r="I426" s="214"/>
      <c r="J426" s="15"/>
      <c r="K426" s="15"/>
      <c r="L426" s="210"/>
      <c r="M426" s="215"/>
      <c r="N426" s="216"/>
      <c r="O426" s="216"/>
      <c r="P426" s="216"/>
      <c r="Q426" s="216"/>
      <c r="R426" s="216"/>
      <c r="S426" s="216"/>
      <c r="T426" s="21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11" t="s">
        <v>162</v>
      </c>
      <c r="AU426" s="211" t="s">
        <v>81</v>
      </c>
      <c r="AV426" s="15" t="s">
        <v>158</v>
      </c>
      <c r="AW426" s="15" t="s">
        <v>33</v>
      </c>
      <c r="AX426" s="15" t="s">
        <v>79</v>
      </c>
      <c r="AY426" s="211" t="s">
        <v>152</v>
      </c>
    </row>
    <row r="427" s="12" customFormat="1" ht="25.92" customHeight="1">
      <c r="A427" s="12"/>
      <c r="B427" s="161"/>
      <c r="C427" s="12"/>
      <c r="D427" s="162" t="s">
        <v>71</v>
      </c>
      <c r="E427" s="163" t="s">
        <v>855</v>
      </c>
      <c r="F427" s="163" t="s">
        <v>856</v>
      </c>
      <c r="G427" s="12"/>
      <c r="H427" s="12"/>
      <c r="I427" s="164"/>
      <c r="J427" s="165">
        <f>BK427</f>
        <v>0</v>
      </c>
      <c r="K427" s="12"/>
      <c r="L427" s="161"/>
      <c r="M427" s="166"/>
      <c r="N427" s="167"/>
      <c r="O427" s="167"/>
      <c r="P427" s="168">
        <f>SUM(P428:P432)</f>
        <v>0</v>
      </c>
      <c r="Q427" s="167"/>
      <c r="R427" s="168">
        <f>SUM(R428:R432)</f>
        <v>0</v>
      </c>
      <c r="S427" s="167"/>
      <c r="T427" s="169">
        <f>SUM(T428:T432)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62" t="s">
        <v>158</v>
      </c>
      <c r="AT427" s="170" t="s">
        <v>71</v>
      </c>
      <c r="AU427" s="170" t="s">
        <v>72</v>
      </c>
      <c r="AY427" s="162" t="s">
        <v>152</v>
      </c>
      <c r="BK427" s="171">
        <f>SUM(BK428:BK432)</f>
        <v>0</v>
      </c>
    </row>
    <row r="428" s="2" customFormat="1" ht="24.15" customHeight="1">
      <c r="A428" s="39"/>
      <c r="B428" s="174"/>
      <c r="C428" s="175" t="s">
        <v>714</v>
      </c>
      <c r="D428" s="175" t="s">
        <v>154</v>
      </c>
      <c r="E428" s="176" t="s">
        <v>858</v>
      </c>
      <c r="F428" s="177" t="s">
        <v>859</v>
      </c>
      <c r="G428" s="178" t="s">
        <v>676</v>
      </c>
      <c r="H428" s="179">
        <v>1</v>
      </c>
      <c r="I428" s="180"/>
      <c r="J428" s="181">
        <f>ROUND(I428*H428,2)</f>
        <v>0</v>
      </c>
      <c r="K428" s="182"/>
      <c r="L428" s="40"/>
      <c r="M428" s="183" t="s">
        <v>3</v>
      </c>
      <c r="N428" s="184" t="s">
        <v>43</v>
      </c>
      <c r="O428" s="73"/>
      <c r="P428" s="185">
        <f>O428*H428</f>
        <v>0</v>
      </c>
      <c r="Q428" s="185">
        <v>0</v>
      </c>
      <c r="R428" s="185">
        <f>Q428*H428</f>
        <v>0</v>
      </c>
      <c r="S428" s="185">
        <v>0</v>
      </c>
      <c r="T428" s="18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87" t="s">
        <v>860</v>
      </c>
      <c r="AT428" s="187" t="s">
        <v>154</v>
      </c>
      <c r="AU428" s="187" t="s">
        <v>79</v>
      </c>
      <c r="AY428" s="20" t="s">
        <v>152</v>
      </c>
      <c r="BE428" s="188">
        <f>IF(N428="základní",J428,0)</f>
        <v>0</v>
      </c>
      <c r="BF428" s="188">
        <f>IF(N428="snížená",J428,0)</f>
        <v>0</v>
      </c>
      <c r="BG428" s="188">
        <f>IF(N428="zákl. přenesená",J428,0)</f>
        <v>0</v>
      </c>
      <c r="BH428" s="188">
        <f>IF(N428="sníž. přenesená",J428,0)</f>
        <v>0</v>
      </c>
      <c r="BI428" s="188">
        <f>IF(N428="nulová",J428,0)</f>
        <v>0</v>
      </c>
      <c r="BJ428" s="20" t="s">
        <v>79</v>
      </c>
      <c r="BK428" s="188">
        <f>ROUND(I428*H428,2)</f>
        <v>0</v>
      </c>
      <c r="BL428" s="20" t="s">
        <v>860</v>
      </c>
      <c r="BM428" s="187" t="s">
        <v>1269</v>
      </c>
    </row>
    <row r="429" s="2" customFormat="1" ht="24.15" customHeight="1">
      <c r="A429" s="39"/>
      <c r="B429" s="174"/>
      <c r="C429" s="175" t="s">
        <v>721</v>
      </c>
      <c r="D429" s="175" t="s">
        <v>154</v>
      </c>
      <c r="E429" s="176" t="s">
        <v>863</v>
      </c>
      <c r="F429" s="177" t="s">
        <v>864</v>
      </c>
      <c r="G429" s="178" t="s">
        <v>157</v>
      </c>
      <c r="H429" s="179">
        <v>139.19999999999999</v>
      </c>
      <c r="I429" s="180"/>
      <c r="J429" s="181">
        <f>ROUND(I429*H429,2)</f>
        <v>0</v>
      </c>
      <c r="K429" s="182"/>
      <c r="L429" s="40"/>
      <c r="M429" s="183" t="s">
        <v>3</v>
      </c>
      <c r="N429" s="184" t="s">
        <v>43</v>
      </c>
      <c r="O429" s="73"/>
      <c r="P429" s="185">
        <f>O429*H429</f>
        <v>0</v>
      </c>
      <c r="Q429" s="185">
        <v>0</v>
      </c>
      <c r="R429" s="185">
        <f>Q429*H429</f>
        <v>0</v>
      </c>
      <c r="S429" s="185">
        <v>0</v>
      </c>
      <c r="T429" s="186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187" t="s">
        <v>860</v>
      </c>
      <c r="AT429" s="187" t="s">
        <v>154</v>
      </c>
      <c r="AU429" s="187" t="s">
        <v>79</v>
      </c>
      <c r="AY429" s="20" t="s">
        <v>152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20" t="s">
        <v>79</v>
      </c>
      <c r="BK429" s="188">
        <f>ROUND(I429*H429,2)</f>
        <v>0</v>
      </c>
      <c r="BL429" s="20" t="s">
        <v>860</v>
      </c>
      <c r="BM429" s="187" t="s">
        <v>1270</v>
      </c>
    </row>
    <row r="430" s="13" customFormat="1">
      <c r="A430" s="13"/>
      <c r="B430" s="194"/>
      <c r="C430" s="13"/>
      <c r="D430" s="195" t="s">
        <v>162</v>
      </c>
      <c r="E430" s="196" t="s">
        <v>3</v>
      </c>
      <c r="F430" s="197" t="s">
        <v>1271</v>
      </c>
      <c r="G430" s="13"/>
      <c r="H430" s="198">
        <v>69.599999999999994</v>
      </c>
      <c r="I430" s="199"/>
      <c r="J430" s="13"/>
      <c r="K430" s="13"/>
      <c r="L430" s="194"/>
      <c r="M430" s="200"/>
      <c r="N430" s="201"/>
      <c r="O430" s="201"/>
      <c r="P430" s="201"/>
      <c r="Q430" s="201"/>
      <c r="R430" s="201"/>
      <c r="S430" s="201"/>
      <c r="T430" s="20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6" t="s">
        <v>162</v>
      </c>
      <c r="AU430" s="196" t="s">
        <v>79</v>
      </c>
      <c r="AV430" s="13" t="s">
        <v>81</v>
      </c>
      <c r="AW430" s="13" t="s">
        <v>33</v>
      </c>
      <c r="AX430" s="13" t="s">
        <v>72</v>
      </c>
      <c r="AY430" s="196" t="s">
        <v>152</v>
      </c>
    </row>
    <row r="431" s="13" customFormat="1">
      <c r="A431" s="13"/>
      <c r="B431" s="194"/>
      <c r="C431" s="13"/>
      <c r="D431" s="195" t="s">
        <v>162</v>
      </c>
      <c r="E431" s="196" t="s">
        <v>3</v>
      </c>
      <c r="F431" s="197" t="s">
        <v>1272</v>
      </c>
      <c r="G431" s="13"/>
      <c r="H431" s="198">
        <v>69.599999999999994</v>
      </c>
      <c r="I431" s="199"/>
      <c r="J431" s="13"/>
      <c r="K431" s="13"/>
      <c r="L431" s="194"/>
      <c r="M431" s="200"/>
      <c r="N431" s="201"/>
      <c r="O431" s="201"/>
      <c r="P431" s="201"/>
      <c r="Q431" s="201"/>
      <c r="R431" s="201"/>
      <c r="S431" s="201"/>
      <c r="T431" s="20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6" t="s">
        <v>162</v>
      </c>
      <c r="AU431" s="196" t="s">
        <v>79</v>
      </c>
      <c r="AV431" s="13" t="s">
        <v>81</v>
      </c>
      <c r="AW431" s="13" t="s">
        <v>33</v>
      </c>
      <c r="AX431" s="13" t="s">
        <v>72</v>
      </c>
      <c r="AY431" s="196" t="s">
        <v>152</v>
      </c>
    </row>
    <row r="432" s="15" customFormat="1">
      <c r="A432" s="15"/>
      <c r="B432" s="210"/>
      <c r="C432" s="15"/>
      <c r="D432" s="195" t="s">
        <v>162</v>
      </c>
      <c r="E432" s="211" t="s">
        <v>3</v>
      </c>
      <c r="F432" s="212" t="s">
        <v>242</v>
      </c>
      <c r="G432" s="15"/>
      <c r="H432" s="213">
        <v>139.19999999999999</v>
      </c>
      <c r="I432" s="214"/>
      <c r="J432" s="15"/>
      <c r="K432" s="15"/>
      <c r="L432" s="210"/>
      <c r="M432" s="239"/>
      <c r="N432" s="240"/>
      <c r="O432" s="240"/>
      <c r="P432" s="240"/>
      <c r="Q432" s="240"/>
      <c r="R432" s="240"/>
      <c r="S432" s="240"/>
      <c r="T432" s="24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11" t="s">
        <v>162</v>
      </c>
      <c r="AU432" s="211" t="s">
        <v>79</v>
      </c>
      <c r="AV432" s="15" t="s">
        <v>158</v>
      </c>
      <c r="AW432" s="15" t="s">
        <v>33</v>
      </c>
      <c r="AX432" s="15" t="s">
        <v>79</v>
      </c>
      <c r="AY432" s="211" t="s">
        <v>152</v>
      </c>
    </row>
    <row r="433" s="2" customFormat="1" ht="6.96" customHeight="1">
      <c r="A433" s="39"/>
      <c r="B433" s="56"/>
      <c r="C433" s="57"/>
      <c r="D433" s="57"/>
      <c r="E433" s="57"/>
      <c r="F433" s="57"/>
      <c r="G433" s="57"/>
      <c r="H433" s="57"/>
      <c r="I433" s="57"/>
      <c r="J433" s="57"/>
      <c r="K433" s="57"/>
      <c r="L433" s="40"/>
      <c r="M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</row>
  </sheetData>
  <autoFilter ref="C101:K4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6" r:id="rId1" display="https://podminky.urs.cz/item/CS_URS_2021_02/113107123"/>
    <hyperlink ref="F109" r:id="rId2" display="https://podminky.urs.cz/item/CS_URS_2021_02/113107143"/>
    <hyperlink ref="F112" r:id="rId3" display="https://podminky.urs.cz/item/CS_URS_2021_02/132212111"/>
    <hyperlink ref="F115" r:id="rId4" display="https://podminky.urs.cz/item/CS_URS_2021_02/174211101"/>
    <hyperlink ref="F118" r:id="rId5" display="https://podminky.urs.cz/item/CS_URS_2021_02/564871116"/>
    <hyperlink ref="F121" r:id="rId6" display="https://podminky.urs.cz/item/CS_URS_2021_02/565155101"/>
    <hyperlink ref="F124" r:id="rId7" display="https://podminky.urs.cz/item/CS_URS_2021_02/573111111"/>
    <hyperlink ref="F127" r:id="rId8" display="https://podminky.urs.cz/item/CS_URS_2021_02/573211109"/>
    <hyperlink ref="F130" r:id="rId9" display="https://podminky.urs.cz/item/CS_URS_2021_02/577134111"/>
    <hyperlink ref="F134" r:id="rId10" display="https://podminky.urs.cz/item/CS_URS_2021_02/623631001"/>
    <hyperlink ref="F142" r:id="rId11" display="https://podminky.urs.cz/item/CS_URS_2021_02/919121122"/>
    <hyperlink ref="F145" r:id="rId12" display="https://podminky.urs.cz/item/CS_URS_2021_02/919735113"/>
    <hyperlink ref="F147" r:id="rId13" display="https://podminky.urs.cz/item/CS_URS_2021_02/941121113"/>
    <hyperlink ref="F156" r:id="rId14" display="https://podminky.urs.cz/item/CS_URS_2021_02/941121213"/>
    <hyperlink ref="F160" r:id="rId15" display="https://podminky.urs.cz/item/CS_URS_2021_02/941121813"/>
    <hyperlink ref="F162" r:id="rId16" display="https://podminky.urs.cz/item/CS_URS_2021_02/944511111"/>
    <hyperlink ref="F171" r:id="rId17" display="https://podminky.urs.cz/item/CS_URS_2021_02/944511211"/>
    <hyperlink ref="F174" r:id="rId18" display="https://podminky.urs.cz/item/CS_URS_2021_02/944511811"/>
    <hyperlink ref="F176" r:id="rId19" display="https://podminky.urs.cz/item/CS_URS_2021_02/945231111"/>
    <hyperlink ref="F178" r:id="rId20" display="https://podminky.urs.cz/item/CS_URS_2021_02/949101111"/>
    <hyperlink ref="F180" r:id="rId21" display="https://podminky.urs.cz/item/CS_URS_2021_02/978023471"/>
    <hyperlink ref="F187" r:id="rId22" display="https://podminky.urs.cz/item/CS_URS_2021_02/985131111"/>
    <hyperlink ref="F196" r:id="rId23" display="https://podminky.urs.cz/item/CS_URS_2021_02/985311111"/>
    <hyperlink ref="F202" r:id="rId24" display="https://podminky.urs.cz/item/CS_URS_2021_02/997013120"/>
    <hyperlink ref="F204" r:id="rId25" display="https://podminky.urs.cz/item/CS_URS_2021_02/997013501"/>
    <hyperlink ref="F206" r:id="rId26" display="https://podminky.urs.cz/item/CS_URS_2021_02/997013509"/>
    <hyperlink ref="F210" r:id="rId27" display="https://podminky.urs.cz/item/CS_URS_2021_02/997013609"/>
    <hyperlink ref="F214" r:id="rId28" display="https://podminky.urs.cz/item/CS_URS_2021_02/998011004"/>
    <hyperlink ref="F217" r:id="rId29" display="https://podminky.urs.cz/item/CS_URS_2021_02/712431111"/>
    <hyperlink ref="F222" r:id="rId30" display="https://podminky.urs.cz/item/CS_URS_2021_02/62853010"/>
    <hyperlink ref="F225" r:id="rId31" display="https://podminky.urs.cz/item/CS_URS_2021_02/998712104"/>
    <hyperlink ref="F227" r:id="rId32" display="https://podminky.urs.cz/item/CS_URS_2021_02/712400845"/>
    <hyperlink ref="F231" r:id="rId33" display="https://podminky.urs.cz/item/CS_URS_2021_02/998721204"/>
    <hyperlink ref="F234" r:id="rId34" display="https://podminky.urs.cz/item/CS_URS_2021_02/751398022"/>
    <hyperlink ref="F239" r:id="rId35" display="https://podminky.urs.cz/item/CS_URS_2021_02/42972306"/>
    <hyperlink ref="F241" r:id="rId36" display="https://podminky.urs.cz/item/CS_URS_2021_02/751398822"/>
    <hyperlink ref="F246" r:id="rId37" display="https://podminky.urs.cz/item/CS_URS_2021_02/998751203"/>
    <hyperlink ref="F249" r:id="rId38" display="https://podminky.urs.cz/item/CS_URS_2021_02/762342214"/>
    <hyperlink ref="F252" r:id="rId39" display="https://podminky.urs.cz/item/CS_URS_2021_02/762342511"/>
    <hyperlink ref="F255" r:id="rId40" display="https://podminky.urs.cz/item/CS_URS_2021_02/60514114"/>
    <hyperlink ref="F261" r:id="rId41" display="https://podminky.urs.cz/item/CS_URS_2021_02/762342812"/>
    <hyperlink ref="F264" r:id="rId42" display="https://podminky.urs.cz/item/CS_URS_2021_02/762395000"/>
    <hyperlink ref="F270" r:id="rId43" display="https://podminky.urs.cz/item/CS_URS_2021_02/998762104"/>
    <hyperlink ref="F273" r:id="rId44" display="https://podminky.urs.cz/item/CS_URS_2021_02/764001821"/>
    <hyperlink ref="F276" r:id="rId45" display="https://podminky.urs.cz/item/CS_URS_2021_02/764001891"/>
    <hyperlink ref="F278" r:id="rId46" display="https://podminky.urs.cz/item/CS_URS_2021_02/764002861"/>
    <hyperlink ref="F281" r:id="rId47" display="https://podminky.urs.cz/item/CS_URS_2021_02/764002871"/>
    <hyperlink ref="F283" r:id="rId48" display="https://podminky.urs.cz/item/CS_URS_2021_02/764004811"/>
    <hyperlink ref="F285" r:id="rId49" display="https://podminky.urs.cz/item/CS_URS_2021_02/764004861"/>
    <hyperlink ref="F287" r:id="rId50" display="https://podminky.urs.cz/item/CS_URS_2021_02/764131401"/>
    <hyperlink ref="F290" r:id="rId51" display="https://podminky.urs.cz/item/CS_URS_2021_02/764236401"/>
    <hyperlink ref="F293" r:id="rId52" display="https://podminky.urs.cz/item/CS_URS_2021_02/764238411"/>
    <hyperlink ref="F313" r:id="rId53" display="https://podminky.urs.cz/item/CS_URS_2021_02/998764104"/>
    <hyperlink ref="F316" r:id="rId54" display="https://podminky.urs.cz/item/CS_URS_2021_02/765111845"/>
    <hyperlink ref="F319" r:id="rId55" display="https://podminky.urs.cz/item/CS_URS_2021_02/765111851"/>
    <hyperlink ref="F321" r:id="rId56" display="https://podminky.urs.cz/item/CS_URS_2021_02/765191011"/>
    <hyperlink ref="F324" r:id="rId57" display="https://podminky.urs.cz/item/CS_URS_2021_02/28329268"/>
    <hyperlink ref="F327" r:id="rId58" display="https://podminky.urs.cz/item/CS_URS_2021_02/765191013"/>
    <hyperlink ref="F330" r:id="rId59" display="https://podminky.urs.cz/item/CS_URS_2021_02/28329042"/>
    <hyperlink ref="F333" r:id="rId60" display="https://podminky.urs.cz/item/CS_URS_2021_02/765193001"/>
    <hyperlink ref="F335" r:id="rId61" display="https://podminky.urs.cz/item/CS_URS_2021_02/28329043"/>
    <hyperlink ref="F341" r:id="rId62" display="https://podminky.urs.cz/item/CS_URS_2021_02/998765104"/>
    <hyperlink ref="F344" r:id="rId63" display="https://podminky.urs.cz/item/CS_URS_2021_02/767851104"/>
    <hyperlink ref="F346" r:id="rId64" display="https://podminky.urs.cz/item/CS_URS_2021_02/14550256"/>
    <hyperlink ref="F350" r:id="rId65" display="https://podminky.urs.cz/item/CS_URS_2021_02/14550250"/>
    <hyperlink ref="F354" r:id="rId66" display="https://podminky.urs.cz/item/CS_URS_2021_02/14550144"/>
    <hyperlink ref="F358" r:id="rId67" display="https://podminky.urs.cz/item/CS_URS_2021_02/13611248"/>
    <hyperlink ref="F362" r:id="rId68" display="https://podminky.urs.cz/item/CS_URS_2021_02/60511109"/>
    <hyperlink ref="F365" r:id="rId69" display="https://podminky.urs.cz/item/CS_URS_2021_02/767851803"/>
    <hyperlink ref="F369" r:id="rId70" display="https://podminky.urs.cz/item/CS_URS_2021_02/998767204"/>
    <hyperlink ref="F372" r:id="rId71" display="https://podminky.urs.cz/item/CS_URS_2021_02/783213021"/>
    <hyperlink ref="F375" r:id="rId72" display="https://podminky.urs.cz/item/CS_URS_2021_02/783306801"/>
    <hyperlink ref="F378" r:id="rId73" display="https://podminky.urs.cz/item/CS_URS_2021_02/783314101"/>
    <hyperlink ref="F380" r:id="rId74" display="https://podminky.urs.cz/item/CS_URS_2021_02/783317101"/>
    <hyperlink ref="F383" r:id="rId75" display="https://podminky.urs.cz/item/CS_URS_2021_02/789321211"/>
    <hyperlink ref="F398" r:id="rId76" display="https://podminky.urs.cz/item/CS_URS_2021_02/789321221"/>
    <hyperlink ref="F413" r:id="rId77" display="https://podminky.urs.cz/item/CS_URS_2021_02/789421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112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1273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35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ROUND(J103,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ROUND((SUM(BE103:BE462)),  2)</f>
        <v>0</v>
      </c>
      <c r="G35" s="39"/>
      <c r="H35" s="39"/>
      <c r="I35" s="132">
        <v>0.20999999999999999</v>
      </c>
      <c r="J35" s="131">
        <f>ROUND(((SUM(BE103:BE462))*I35),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ROUND((SUM(BF103:BF462)),  2)</f>
        <v>0</v>
      </c>
      <c r="G36" s="39"/>
      <c r="H36" s="39"/>
      <c r="I36" s="132">
        <v>0.14999999999999999</v>
      </c>
      <c r="J36" s="131">
        <f>ROUND(((SUM(BF103:BF462))*I36),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ROUND((SUM(BG103:BG462)),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ROUND((SUM(BH103:BH462)),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ROUND((SUM(BI103:BI462)),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112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01-IV - ETAPA IV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J103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9" customFormat="1" ht="24.96" customHeight="1">
      <c r="A64" s="9"/>
      <c r="B64" s="142"/>
      <c r="C64" s="9"/>
      <c r="D64" s="143" t="s">
        <v>119</v>
      </c>
      <c r="E64" s="144"/>
      <c r="F64" s="144"/>
      <c r="G64" s="144"/>
      <c r="H64" s="144"/>
      <c r="I64" s="144"/>
      <c r="J64" s="145">
        <f>J104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120</v>
      </c>
      <c r="E65" s="148"/>
      <c r="F65" s="148"/>
      <c r="G65" s="148"/>
      <c r="H65" s="148"/>
      <c r="I65" s="148"/>
      <c r="J65" s="149">
        <f>J105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121</v>
      </c>
      <c r="E66" s="148"/>
      <c r="F66" s="148"/>
      <c r="G66" s="148"/>
      <c r="H66" s="148"/>
      <c r="I66" s="148"/>
      <c r="J66" s="149">
        <f>J117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122</v>
      </c>
      <c r="E67" s="148"/>
      <c r="F67" s="148"/>
      <c r="G67" s="148"/>
      <c r="H67" s="148"/>
      <c r="I67" s="148"/>
      <c r="J67" s="149">
        <f>J133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123</v>
      </c>
      <c r="E68" s="148"/>
      <c r="F68" s="148"/>
      <c r="G68" s="148"/>
      <c r="H68" s="148"/>
      <c r="I68" s="148"/>
      <c r="J68" s="149">
        <f>J145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124</v>
      </c>
      <c r="E69" s="148"/>
      <c r="F69" s="148"/>
      <c r="G69" s="148"/>
      <c r="H69" s="148"/>
      <c r="I69" s="148"/>
      <c r="J69" s="149">
        <f>J208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46"/>
      <c r="C70" s="10"/>
      <c r="D70" s="147" t="s">
        <v>125</v>
      </c>
      <c r="E70" s="148"/>
      <c r="F70" s="148"/>
      <c r="G70" s="148"/>
      <c r="H70" s="148"/>
      <c r="I70" s="148"/>
      <c r="J70" s="149">
        <f>J220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2"/>
      <c r="C71" s="9"/>
      <c r="D71" s="143" t="s">
        <v>126</v>
      </c>
      <c r="E71" s="144"/>
      <c r="F71" s="144"/>
      <c r="G71" s="144"/>
      <c r="H71" s="144"/>
      <c r="I71" s="144"/>
      <c r="J71" s="145">
        <f>J223</f>
        <v>0</v>
      </c>
      <c r="K71" s="9"/>
      <c r="L71" s="14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46"/>
      <c r="C72" s="10"/>
      <c r="D72" s="147" t="s">
        <v>127</v>
      </c>
      <c r="E72" s="148"/>
      <c r="F72" s="148"/>
      <c r="G72" s="148"/>
      <c r="H72" s="148"/>
      <c r="I72" s="148"/>
      <c r="J72" s="149">
        <f>J224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46"/>
      <c r="C73" s="10"/>
      <c r="D73" s="147" t="s">
        <v>128</v>
      </c>
      <c r="E73" s="148"/>
      <c r="F73" s="148"/>
      <c r="G73" s="148"/>
      <c r="H73" s="148"/>
      <c r="I73" s="148"/>
      <c r="J73" s="149">
        <f>J238</f>
        <v>0</v>
      </c>
      <c r="K73" s="10"/>
      <c r="L73" s="14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46"/>
      <c r="C74" s="10"/>
      <c r="D74" s="147" t="s">
        <v>129</v>
      </c>
      <c r="E74" s="148"/>
      <c r="F74" s="148"/>
      <c r="G74" s="148"/>
      <c r="H74" s="148"/>
      <c r="I74" s="148"/>
      <c r="J74" s="149">
        <f>J242</f>
        <v>0</v>
      </c>
      <c r="K74" s="10"/>
      <c r="L74" s="14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46"/>
      <c r="C75" s="10"/>
      <c r="D75" s="147" t="s">
        <v>130</v>
      </c>
      <c r="E75" s="148"/>
      <c r="F75" s="148"/>
      <c r="G75" s="148"/>
      <c r="H75" s="148"/>
      <c r="I75" s="148"/>
      <c r="J75" s="149">
        <f>J254</f>
        <v>0</v>
      </c>
      <c r="K75" s="10"/>
      <c r="L75" s="14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46"/>
      <c r="C76" s="10"/>
      <c r="D76" s="147" t="s">
        <v>131</v>
      </c>
      <c r="E76" s="148"/>
      <c r="F76" s="148"/>
      <c r="G76" s="148"/>
      <c r="H76" s="148"/>
      <c r="I76" s="148"/>
      <c r="J76" s="149">
        <f>J295</f>
        <v>0</v>
      </c>
      <c r="K76" s="10"/>
      <c r="L76" s="14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46"/>
      <c r="C77" s="10"/>
      <c r="D77" s="147" t="s">
        <v>132</v>
      </c>
      <c r="E77" s="148"/>
      <c r="F77" s="148"/>
      <c r="G77" s="148"/>
      <c r="H77" s="148"/>
      <c r="I77" s="148"/>
      <c r="J77" s="149">
        <f>J352</f>
        <v>0</v>
      </c>
      <c r="K77" s="10"/>
      <c r="L77" s="14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46"/>
      <c r="C78" s="10"/>
      <c r="D78" s="147" t="s">
        <v>133</v>
      </c>
      <c r="E78" s="148"/>
      <c r="F78" s="148"/>
      <c r="G78" s="148"/>
      <c r="H78" s="148"/>
      <c r="I78" s="148"/>
      <c r="J78" s="149">
        <f>J381</f>
        <v>0</v>
      </c>
      <c r="K78" s="10"/>
      <c r="L78" s="14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46"/>
      <c r="C79" s="10"/>
      <c r="D79" s="147" t="s">
        <v>134</v>
      </c>
      <c r="E79" s="148"/>
      <c r="F79" s="148"/>
      <c r="G79" s="148"/>
      <c r="H79" s="148"/>
      <c r="I79" s="148"/>
      <c r="J79" s="149">
        <f>J416</f>
        <v>0</v>
      </c>
      <c r="K79" s="10"/>
      <c r="L79" s="14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46"/>
      <c r="C80" s="10"/>
      <c r="D80" s="147" t="s">
        <v>135</v>
      </c>
      <c r="E80" s="148"/>
      <c r="F80" s="148"/>
      <c r="G80" s="148"/>
      <c r="H80" s="148"/>
      <c r="I80" s="148"/>
      <c r="J80" s="149">
        <f>J437</f>
        <v>0</v>
      </c>
      <c r="K80" s="10"/>
      <c r="L80" s="14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46"/>
      <c r="C81" s="10"/>
      <c r="D81" s="147" t="s">
        <v>1274</v>
      </c>
      <c r="E81" s="148"/>
      <c r="F81" s="148"/>
      <c r="G81" s="148"/>
      <c r="H81" s="148"/>
      <c r="I81" s="148"/>
      <c r="J81" s="149">
        <f>J457</f>
        <v>0</v>
      </c>
      <c r="K81" s="10"/>
      <c r="L81" s="14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56"/>
      <c r="C83" s="57"/>
      <c r="D83" s="57"/>
      <c r="E83" s="57"/>
      <c r="F83" s="57"/>
      <c r="G83" s="57"/>
      <c r="H83" s="57"/>
      <c r="I83" s="57"/>
      <c r="J83" s="57"/>
      <c r="K83" s="57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137</v>
      </c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</v>
      </c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39"/>
      <c r="D91" s="39"/>
      <c r="E91" s="124" t="str">
        <f>E7</f>
        <v>Obnova střechy MZe, Těšnov, Praha I - Nové Město</v>
      </c>
      <c r="F91" s="33"/>
      <c r="G91" s="33"/>
      <c r="H91" s="33"/>
      <c r="I91" s="39"/>
      <c r="J91" s="39"/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" customFormat="1" ht="12" customHeight="1">
      <c r="B92" s="23"/>
      <c r="C92" s="33" t="s">
        <v>111</v>
      </c>
      <c r="L92" s="23"/>
    </row>
    <row r="93" s="2" customFormat="1" ht="16.5" customHeight="1">
      <c r="A93" s="39"/>
      <c r="B93" s="40"/>
      <c r="C93" s="39"/>
      <c r="D93" s="39"/>
      <c r="E93" s="124" t="s">
        <v>112</v>
      </c>
      <c r="F93" s="39"/>
      <c r="G93" s="39"/>
      <c r="H93" s="39"/>
      <c r="I93" s="39"/>
      <c r="J93" s="39"/>
      <c r="K93" s="39"/>
      <c r="L93" s="12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113</v>
      </c>
      <c r="D94" s="39"/>
      <c r="E94" s="39"/>
      <c r="F94" s="39"/>
      <c r="G94" s="39"/>
      <c r="H94" s="39"/>
      <c r="I94" s="39"/>
      <c r="J94" s="39"/>
      <c r="K94" s="39"/>
      <c r="L94" s="12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39"/>
      <c r="D95" s="39"/>
      <c r="E95" s="63" t="str">
        <f>E11</f>
        <v>01-IV - ETAPA IV</v>
      </c>
      <c r="F95" s="39"/>
      <c r="G95" s="39"/>
      <c r="H95" s="39"/>
      <c r="I95" s="39"/>
      <c r="J95" s="39"/>
      <c r="K95" s="39"/>
      <c r="L95" s="12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39"/>
      <c r="D96" s="39"/>
      <c r="E96" s="39"/>
      <c r="F96" s="39"/>
      <c r="G96" s="39"/>
      <c r="H96" s="39"/>
      <c r="I96" s="39"/>
      <c r="J96" s="39"/>
      <c r="K96" s="39"/>
      <c r="L96" s="12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39"/>
      <c r="E97" s="39"/>
      <c r="F97" s="28" t="str">
        <f>F14</f>
        <v xml:space="preserve"> </v>
      </c>
      <c r="G97" s="39"/>
      <c r="H97" s="39"/>
      <c r="I97" s="33" t="s">
        <v>23</v>
      </c>
      <c r="J97" s="65" t="str">
        <f>IF(J14="","",J14)</f>
        <v>7. 12. 2021</v>
      </c>
      <c r="K97" s="39"/>
      <c r="L97" s="12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39"/>
      <c r="D98" s="39"/>
      <c r="E98" s="39"/>
      <c r="F98" s="39"/>
      <c r="G98" s="39"/>
      <c r="H98" s="39"/>
      <c r="I98" s="39"/>
      <c r="J98" s="39"/>
      <c r="K98" s="39"/>
      <c r="L98" s="12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25.65" customHeight="1">
      <c r="A99" s="39"/>
      <c r="B99" s="40"/>
      <c r="C99" s="33" t="s">
        <v>25</v>
      </c>
      <c r="D99" s="39"/>
      <c r="E99" s="39"/>
      <c r="F99" s="28" t="str">
        <f>E17</f>
        <v xml:space="preserve"> </v>
      </c>
      <c r="G99" s="39"/>
      <c r="H99" s="39"/>
      <c r="I99" s="33" t="s">
        <v>30</v>
      </c>
      <c r="J99" s="37" t="str">
        <f>E23</f>
        <v>Energy Benefit Centre a.s.</v>
      </c>
      <c r="K99" s="39"/>
      <c r="L99" s="12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5.65" customHeight="1">
      <c r="A100" s="39"/>
      <c r="B100" s="40"/>
      <c r="C100" s="33" t="s">
        <v>28</v>
      </c>
      <c r="D100" s="39"/>
      <c r="E100" s="39"/>
      <c r="F100" s="28" t="str">
        <f>IF(E20="","",E20)</f>
        <v>Vyplň údaj</v>
      </c>
      <c r="G100" s="39"/>
      <c r="H100" s="39"/>
      <c r="I100" s="33" t="s">
        <v>34</v>
      </c>
      <c r="J100" s="37" t="str">
        <f>E26</f>
        <v>lacko.ondrej@seznam.cz (tel.:725535980)</v>
      </c>
      <c r="K100" s="39"/>
      <c r="L100" s="12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39"/>
      <c r="D101" s="39"/>
      <c r="E101" s="39"/>
      <c r="F101" s="39"/>
      <c r="G101" s="39"/>
      <c r="H101" s="39"/>
      <c r="I101" s="39"/>
      <c r="J101" s="39"/>
      <c r="K101" s="39"/>
      <c r="L101" s="12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50"/>
      <c r="B102" s="151"/>
      <c r="C102" s="152" t="s">
        <v>138</v>
      </c>
      <c r="D102" s="153" t="s">
        <v>57</v>
      </c>
      <c r="E102" s="153" t="s">
        <v>53</v>
      </c>
      <c r="F102" s="153" t="s">
        <v>54</v>
      </c>
      <c r="G102" s="153" t="s">
        <v>139</v>
      </c>
      <c r="H102" s="153" t="s">
        <v>140</v>
      </c>
      <c r="I102" s="153" t="s">
        <v>141</v>
      </c>
      <c r="J102" s="154" t="s">
        <v>117</v>
      </c>
      <c r="K102" s="155" t="s">
        <v>142</v>
      </c>
      <c r="L102" s="156"/>
      <c r="M102" s="81" t="s">
        <v>3</v>
      </c>
      <c r="N102" s="82" t="s">
        <v>42</v>
      </c>
      <c r="O102" s="82" t="s">
        <v>143</v>
      </c>
      <c r="P102" s="82" t="s">
        <v>144</v>
      </c>
      <c r="Q102" s="82" t="s">
        <v>145</v>
      </c>
      <c r="R102" s="82" t="s">
        <v>146</v>
      </c>
      <c r="S102" s="82" t="s">
        <v>147</v>
      </c>
      <c r="T102" s="83" t="s">
        <v>148</v>
      </c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</row>
    <row r="103" s="2" customFormat="1" ht="22.8" customHeight="1">
      <c r="A103" s="39"/>
      <c r="B103" s="40"/>
      <c r="C103" s="88" t="s">
        <v>149</v>
      </c>
      <c r="D103" s="39"/>
      <c r="E103" s="39"/>
      <c r="F103" s="39"/>
      <c r="G103" s="39"/>
      <c r="H103" s="39"/>
      <c r="I103" s="39"/>
      <c r="J103" s="157">
        <f>BK103</f>
        <v>0</v>
      </c>
      <c r="K103" s="39"/>
      <c r="L103" s="40"/>
      <c r="M103" s="84"/>
      <c r="N103" s="69"/>
      <c r="O103" s="85"/>
      <c r="P103" s="158">
        <f>P104+P223</f>
        <v>0</v>
      </c>
      <c r="Q103" s="85"/>
      <c r="R103" s="158">
        <f>R104+R223</f>
        <v>155.20654094</v>
      </c>
      <c r="S103" s="85"/>
      <c r="T103" s="159">
        <f>T104+T223</f>
        <v>145.12948900000001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71</v>
      </c>
      <c r="AU103" s="20" t="s">
        <v>118</v>
      </c>
      <c r="BK103" s="160">
        <f>BK104+BK223</f>
        <v>0</v>
      </c>
    </row>
    <row r="104" s="12" customFormat="1" ht="25.92" customHeight="1">
      <c r="A104" s="12"/>
      <c r="B104" s="161"/>
      <c r="C104" s="12"/>
      <c r="D104" s="162" t="s">
        <v>71</v>
      </c>
      <c r="E104" s="163" t="s">
        <v>150</v>
      </c>
      <c r="F104" s="163" t="s">
        <v>151</v>
      </c>
      <c r="G104" s="12"/>
      <c r="H104" s="12"/>
      <c r="I104" s="164"/>
      <c r="J104" s="165">
        <f>BK104</f>
        <v>0</v>
      </c>
      <c r="K104" s="12"/>
      <c r="L104" s="161"/>
      <c r="M104" s="166"/>
      <c r="N104" s="167"/>
      <c r="O104" s="167"/>
      <c r="P104" s="168">
        <f>P105+P117+P133+P145+P208+P220</f>
        <v>0</v>
      </c>
      <c r="Q104" s="167"/>
      <c r="R104" s="168">
        <f>R105+R117+R133+R145+R208+R220</f>
        <v>51.250716599999997</v>
      </c>
      <c r="S104" s="167"/>
      <c r="T104" s="169">
        <f>T105+T117+T133+T145+T208+T220</f>
        <v>38.554851999999997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2" t="s">
        <v>79</v>
      </c>
      <c r="AT104" s="170" t="s">
        <v>71</v>
      </c>
      <c r="AU104" s="170" t="s">
        <v>72</v>
      </c>
      <c r="AY104" s="162" t="s">
        <v>152</v>
      </c>
      <c r="BK104" s="171">
        <f>BK105+BK117+BK133+BK145+BK208+BK220</f>
        <v>0</v>
      </c>
    </row>
    <row r="105" s="12" customFormat="1" ht="22.8" customHeight="1">
      <c r="A105" s="12"/>
      <c r="B105" s="161"/>
      <c r="C105" s="12"/>
      <c r="D105" s="162" t="s">
        <v>71</v>
      </c>
      <c r="E105" s="172" t="s">
        <v>79</v>
      </c>
      <c r="F105" s="172" t="s">
        <v>153</v>
      </c>
      <c r="G105" s="12"/>
      <c r="H105" s="12"/>
      <c r="I105" s="164"/>
      <c r="J105" s="173">
        <f>BK105</f>
        <v>0</v>
      </c>
      <c r="K105" s="12"/>
      <c r="L105" s="161"/>
      <c r="M105" s="166"/>
      <c r="N105" s="167"/>
      <c r="O105" s="167"/>
      <c r="P105" s="168">
        <f>SUM(P106:P116)</f>
        <v>0</v>
      </c>
      <c r="Q105" s="167"/>
      <c r="R105" s="168">
        <f>SUM(R106:R116)</f>
        <v>0</v>
      </c>
      <c r="S105" s="167"/>
      <c r="T105" s="169">
        <f>SUM(T106:T116)</f>
        <v>37.799999999999997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62" t="s">
        <v>79</v>
      </c>
      <c r="AT105" s="170" t="s">
        <v>71</v>
      </c>
      <c r="AU105" s="170" t="s">
        <v>79</v>
      </c>
      <c r="AY105" s="162" t="s">
        <v>152</v>
      </c>
      <c r="BK105" s="171">
        <f>SUM(BK106:BK116)</f>
        <v>0</v>
      </c>
    </row>
    <row r="106" s="2" customFormat="1" ht="55.5" customHeight="1">
      <c r="A106" s="39"/>
      <c r="B106" s="174"/>
      <c r="C106" s="175" t="s">
        <v>79</v>
      </c>
      <c r="D106" s="175" t="s">
        <v>154</v>
      </c>
      <c r="E106" s="176" t="s">
        <v>155</v>
      </c>
      <c r="F106" s="177" t="s">
        <v>156</v>
      </c>
      <c r="G106" s="178" t="s">
        <v>157</v>
      </c>
      <c r="H106" s="179">
        <v>50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0.44</v>
      </c>
      <c r="T106" s="186">
        <f>S106*H106</f>
        <v>22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81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1275</v>
      </c>
    </row>
    <row r="107" s="2" customFormat="1">
      <c r="A107" s="39"/>
      <c r="B107" s="40"/>
      <c r="C107" s="39"/>
      <c r="D107" s="189" t="s">
        <v>160</v>
      </c>
      <c r="E107" s="39"/>
      <c r="F107" s="190" t="s">
        <v>161</v>
      </c>
      <c r="G107" s="39"/>
      <c r="H107" s="39"/>
      <c r="I107" s="191"/>
      <c r="J107" s="39"/>
      <c r="K107" s="39"/>
      <c r="L107" s="40"/>
      <c r="M107" s="192"/>
      <c r="N107" s="19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160</v>
      </c>
      <c r="AU107" s="20" t="s">
        <v>81</v>
      </c>
    </row>
    <row r="108" s="13" customFormat="1">
      <c r="A108" s="13"/>
      <c r="B108" s="194"/>
      <c r="C108" s="13"/>
      <c r="D108" s="195" t="s">
        <v>162</v>
      </c>
      <c r="E108" s="196" t="s">
        <v>3</v>
      </c>
      <c r="F108" s="197" t="s">
        <v>1276</v>
      </c>
      <c r="G108" s="13"/>
      <c r="H108" s="198">
        <v>50</v>
      </c>
      <c r="I108" s="199"/>
      <c r="J108" s="13"/>
      <c r="K108" s="13"/>
      <c r="L108" s="194"/>
      <c r="M108" s="200"/>
      <c r="N108" s="201"/>
      <c r="O108" s="201"/>
      <c r="P108" s="201"/>
      <c r="Q108" s="201"/>
      <c r="R108" s="201"/>
      <c r="S108" s="201"/>
      <c r="T108" s="20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6" t="s">
        <v>162</v>
      </c>
      <c r="AU108" s="196" t="s">
        <v>81</v>
      </c>
      <c r="AV108" s="13" t="s">
        <v>81</v>
      </c>
      <c r="AW108" s="13" t="s">
        <v>33</v>
      </c>
      <c r="AX108" s="13" t="s">
        <v>79</v>
      </c>
      <c r="AY108" s="196" t="s">
        <v>152</v>
      </c>
    </row>
    <row r="109" s="2" customFormat="1" ht="49.05" customHeight="1">
      <c r="A109" s="39"/>
      <c r="B109" s="174"/>
      <c r="C109" s="175" t="s">
        <v>81</v>
      </c>
      <c r="D109" s="175" t="s">
        <v>154</v>
      </c>
      <c r="E109" s="176" t="s">
        <v>164</v>
      </c>
      <c r="F109" s="177" t="s">
        <v>165</v>
      </c>
      <c r="G109" s="178" t="s">
        <v>157</v>
      </c>
      <c r="H109" s="179">
        <v>50</v>
      </c>
      <c r="I109" s="180"/>
      <c r="J109" s="181">
        <f>ROUND(I109*H109,2)</f>
        <v>0</v>
      </c>
      <c r="K109" s="182"/>
      <c r="L109" s="40"/>
      <c r="M109" s="183" t="s">
        <v>3</v>
      </c>
      <c r="N109" s="184" t="s">
        <v>43</v>
      </c>
      <c r="O109" s="73"/>
      <c r="P109" s="185">
        <f>O109*H109</f>
        <v>0</v>
      </c>
      <c r="Q109" s="185">
        <v>0</v>
      </c>
      <c r="R109" s="185">
        <f>Q109*H109</f>
        <v>0</v>
      </c>
      <c r="S109" s="185">
        <v>0.316</v>
      </c>
      <c r="T109" s="186">
        <f>S109*H109</f>
        <v>15.800000000000001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81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1277</v>
      </c>
    </row>
    <row r="110" s="2" customFormat="1">
      <c r="A110" s="39"/>
      <c r="B110" s="40"/>
      <c r="C110" s="39"/>
      <c r="D110" s="189" t="s">
        <v>160</v>
      </c>
      <c r="E110" s="39"/>
      <c r="F110" s="190" t="s">
        <v>167</v>
      </c>
      <c r="G110" s="39"/>
      <c r="H110" s="39"/>
      <c r="I110" s="191"/>
      <c r="J110" s="39"/>
      <c r="K110" s="39"/>
      <c r="L110" s="40"/>
      <c r="M110" s="192"/>
      <c r="N110" s="19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160</v>
      </c>
      <c r="AU110" s="20" t="s">
        <v>81</v>
      </c>
    </row>
    <row r="111" s="13" customFormat="1">
      <c r="A111" s="13"/>
      <c r="B111" s="194"/>
      <c r="C111" s="13"/>
      <c r="D111" s="195" t="s">
        <v>162</v>
      </c>
      <c r="E111" s="196" t="s">
        <v>3</v>
      </c>
      <c r="F111" s="197" t="s">
        <v>1276</v>
      </c>
      <c r="G111" s="13"/>
      <c r="H111" s="198">
        <v>50</v>
      </c>
      <c r="I111" s="199"/>
      <c r="J111" s="13"/>
      <c r="K111" s="13"/>
      <c r="L111" s="194"/>
      <c r="M111" s="200"/>
      <c r="N111" s="201"/>
      <c r="O111" s="201"/>
      <c r="P111" s="201"/>
      <c r="Q111" s="201"/>
      <c r="R111" s="201"/>
      <c r="S111" s="201"/>
      <c r="T111" s="20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6" t="s">
        <v>162</v>
      </c>
      <c r="AU111" s="196" t="s">
        <v>81</v>
      </c>
      <c r="AV111" s="13" t="s">
        <v>81</v>
      </c>
      <c r="AW111" s="13" t="s">
        <v>33</v>
      </c>
      <c r="AX111" s="13" t="s">
        <v>79</v>
      </c>
      <c r="AY111" s="196" t="s">
        <v>152</v>
      </c>
    </row>
    <row r="112" s="2" customFormat="1" ht="49.05" customHeight="1">
      <c r="A112" s="39"/>
      <c r="B112" s="174"/>
      <c r="C112" s="175" t="s">
        <v>168</v>
      </c>
      <c r="D112" s="175" t="s">
        <v>154</v>
      </c>
      <c r="E112" s="176" t="s">
        <v>169</v>
      </c>
      <c r="F112" s="177" t="s">
        <v>170</v>
      </c>
      <c r="G112" s="178" t="s">
        <v>171</v>
      </c>
      <c r="H112" s="179">
        <v>25</v>
      </c>
      <c r="I112" s="180"/>
      <c r="J112" s="181">
        <f>ROUND(I112*H112,2)</f>
        <v>0</v>
      </c>
      <c r="K112" s="182"/>
      <c r="L112" s="40"/>
      <c r="M112" s="183" t="s">
        <v>3</v>
      </c>
      <c r="N112" s="184" t="s">
        <v>43</v>
      </c>
      <c r="O112" s="7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87" t="s">
        <v>158</v>
      </c>
      <c r="AT112" s="187" t="s">
        <v>154</v>
      </c>
      <c r="AU112" s="187" t="s">
        <v>81</v>
      </c>
      <c r="AY112" s="20" t="s">
        <v>152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79</v>
      </c>
      <c r="BK112" s="188">
        <f>ROUND(I112*H112,2)</f>
        <v>0</v>
      </c>
      <c r="BL112" s="20" t="s">
        <v>158</v>
      </c>
      <c r="BM112" s="187" t="s">
        <v>1278</v>
      </c>
    </row>
    <row r="113" s="2" customFormat="1">
      <c r="A113" s="39"/>
      <c r="B113" s="40"/>
      <c r="C113" s="39"/>
      <c r="D113" s="189" t="s">
        <v>160</v>
      </c>
      <c r="E113" s="39"/>
      <c r="F113" s="190" t="s">
        <v>173</v>
      </c>
      <c r="G113" s="39"/>
      <c r="H113" s="39"/>
      <c r="I113" s="191"/>
      <c r="J113" s="39"/>
      <c r="K113" s="39"/>
      <c r="L113" s="40"/>
      <c r="M113" s="192"/>
      <c r="N113" s="19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160</v>
      </c>
      <c r="AU113" s="20" t="s">
        <v>81</v>
      </c>
    </row>
    <row r="114" s="13" customFormat="1">
      <c r="A114" s="13"/>
      <c r="B114" s="194"/>
      <c r="C114" s="13"/>
      <c r="D114" s="195" t="s">
        <v>162</v>
      </c>
      <c r="E114" s="196" t="s">
        <v>3</v>
      </c>
      <c r="F114" s="197" t="s">
        <v>1279</v>
      </c>
      <c r="G114" s="13"/>
      <c r="H114" s="198">
        <v>25</v>
      </c>
      <c r="I114" s="199"/>
      <c r="J114" s="13"/>
      <c r="K114" s="13"/>
      <c r="L114" s="194"/>
      <c r="M114" s="200"/>
      <c r="N114" s="201"/>
      <c r="O114" s="201"/>
      <c r="P114" s="201"/>
      <c r="Q114" s="201"/>
      <c r="R114" s="201"/>
      <c r="S114" s="201"/>
      <c r="T114" s="20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6" t="s">
        <v>162</v>
      </c>
      <c r="AU114" s="196" t="s">
        <v>81</v>
      </c>
      <c r="AV114" s="13" t="s">
        <v>81</v>
      </c>
      <c r="AW114" s="13" t="s">
        <v>33</v>
      </c>
      <c r="AX114" s="13" t="s">
        <v>79</v>
      </c>
      <c r="AY114" s="196" t="s">
        <v>152</v>
      </c>
    </row>
    <row r="115" s="2" customFormat="1" ht="44.25" customHeight="1">
      <c r="A115" s="39"/>
      <c r="B115" s="174"/>
      <c r="C115" s="175" t="s">
        <v>158</v>
      </c>
      <c r="D115" s="175" t="s">
        <v>154</v>
      </c>
      <c r="E115" s="176" t="s">
        <v>175</v>
      </c>
      <c r="F115" s="177" t="s">
        <v>176</v>
      </c>
      <c r="G115" s="178" t="s">
        <v>171</v>
      </c>
      <c r="H115" s="179">
        <v>25</v>
      </c>
      <c r="I115" s="180"/>
      <c r="J115" s="181">
        <f>ROUND(I115*H115,2)</f>
        <v>0</v>
      </c>
      <c r="K115" s="182"/>
      <c r="L115" s="40"/>
      <c r="M115" s="183" t="s">
        <v>3</v>
      </c>
      <c r="N115" s="184" t="s">
        <v>43</v>
      </c>
      <c r="O115" s="73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7" t="s">
        <v>158</v>
      </c>
      <c r="AT115" s="187" t="s">
        <v>154</v>
      </c>
      <c r="AU115" s="187" t="s">
        <v>81</v>
      </c>
      <c r="AY115" s="20" t="s">
        <v>152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79</v>
      </c>
      <c r="BK115" s="188">
        <f>ROUND(I115*H115,2)</f>
        <v>0</v>
      </c>
      <c r="BL115" s="20" t="s">
        <v>158</v>
      </c>
      <c r="BM115" s="187" t="s">
        <v>1280</v>
      </c>
    </row>
    <row r="116" s="2" customFormat="1">
      <c r="A116" s="39"/>
      <c r="B116" s="40"/>
      <c r="C116" s="39"/>
      <c r="D116" s="189" t="s">
        <v>160</v>
      </c>
      <c r="E116" s="39"/>
      <c r="F116" s="190" t="s">
        <v>178</v>
      </c>
      <c r="G116" s="39"/>
      <c r="H116" s="39"/>
      <c r="I116" s="191"/>
      <c r="J116" s="39"/>
      <c r="K116" s="39"/>
      <c r="L116" s="40"/>
      <c r="M116" s="192"/>
      <c r="N116" s="19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160</v>
      </c>
      <c r="AU116" s="20" t="s">
        <v>81</v>
      </c>
    </row>
    <row r="117" s="12" customFormat="1" ht="22.8" customHeight="1">
      <c r="A117" s="12"/>
      <c r="B117" s="161"/>
      <c r="C117" s="12"/>
      <c r="D117" s="162" t="s">
        <v>71</v>
      </c>
      <c r="E117" s="172" t="s">
        <v>179</v>
      </c>
      <c r="F117" s="172" t="s">
        <v>180</v>
      </c>
      <c r="G117" s="12"/>
      <c r="H117" s="12"/>
      <c r="I117" s="164"/>
      <c r="J117" s="173">
        <f>BK117</f>
        <v>0</v>
      </c>
      <c r="K117" s="12"/>
      <c r="L117" s="161"/>
      <c r="M117" s="166"/>
      <c r="N117" s="167"/>
      <c r="O117" s="167"/>
      <c r="P117" s="168">
        <f>SUM(P118:P132)</f>
        <v>0</v>
      </c>
      <c r="Q117" s="167"/>
      <c r="R117" s="168">
        <f>SUM(R118:R132)</f>
        <v>49.223999999999997</v>
      </c>
      <c r="S117" s="167"/>
      <c r="T117" s="169">
        <f>SUM(T118:T132)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2" t="s">
        <v>79</v>
      </c>
      <c r="AT117" s="170" t="s">
        <v>71</v>
      </c>
      <c r="AU117" s="170" t="s">
        <v>79</v>
      </c>
      <c r="AY117" s="162" t="s">
        <v>152</v>
      </c>
      <c r="BK117" s="171">
        <f>SUM(BK118:BK132)</f>
        <v>0</v>
      </c>
    </row>
    <row r="118" s="2" customFormat="1" ht="24.15" customHeight="1">
      <c r="A118" s="39"/>
      <c r="B118" s="174"/>
      <c r="C118" s="175" t="s">
        <v>179</v>
      </c>
      <c r="D118" s="175" t="s">
        <v>154</v>
      </c>
      <c r="E118" s="176" t="s">
        <v>181</v>
      </c>
      <c r="F118" s="177" t="s">
        <v>182</v>
      </c>
      <c r="G118" s="178" t="s">
        <v>157</v>
      </c>
      <c r="H118" s="179">
        <v>50</v>
      </c>
      <c r="I118" s="180"/>
      <c r="J118" s="181">
        <f>ROUND(I118*H118,2)</f>
        <v>0</v>
      </c>
      <c r="K118" s="182"/>
      <c r="L118" s="40"/>
      <c r="M118" s="183" t="s">
        <v>3</v>
      </c>
      <c r="N118" s="184" t="s">
        <v>43</v>
      </c>
      <c r="O118" s="73"/>
      <c r="P118" s="185">
        <f>O118*H118</f>
        <v>0</v>
      </c>
      <c r="Q118" s="185">
        <v>0.68999999999999995</v>
      </c>
      <c r="R118" s="185">
        <f>Q118*H118</f>
        <v>34.5</v>
      </c>
      <c r="S118" s="185">
        <v>0</v>
      </c>
      <c r="T118" s="18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7" t="s">
        <v>158</v>
      </c>
      <c r="AT118" s="187" t="s">
        <v>154</v>
      </c>
      <c r="AU118" s="187" t="s">
        <v>81</v>
      </c>
      <c r="AY118" s="20" t="s">
        <v>152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79</v>
      </c>
      <c r="BK118" s="188">
        <f>ROUND(I118*H118,2)</f>
        <v>0</v>
      </c>
      <c r="BL118" s="20" t="s">
        <v>158</v>
      </c>
      <c r="BM118" s="187" t="s">
        <v>1281</v>
      </c>
    </row>
    <row r="119" s="2" customFormat="1">
      <c r="A119" s="39"/>
      <c r="B119" s="40"/>
      <c r="C119" s="39"/>
      <c r="D119" s="189" t="s">
        <v>160</v>
      </c>
      <c r="E119" s="39"/>
      <c r="F119" s="190" t="s">
        <v>184</v>
      </c>
      <c r="G119" s="39"/>
      <c r="H119" s="39"/>
      <c r="I119" s="191"/>
      <c r="J119" s="39"/>
      <c r="K119" s="39"/>
      <c r="L119" s="40"/>
      <c r="M119" s="192"/>
      <c r="N119" s="19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160</v>
      </c>
      <c r="AU119" s="20" t="s">
        <v>81</v>
      </c>
    </row>
    <row r="120" s="13" customFormat="1">
      <c r="A120" s="13"/>
      <c r="B120" s="194"/>
      <c r="C120" s="13"/>
      <c r="D120" s="195" t="s">
        <v>162</v>
      </c>
      <c r="E120" s="196" t="s">
        <v>3</v>
      </c>
      <c r="F120" s="197" t="s">
        <v>1276</v>
      </c>
      <c r="G120" s="13"/>
      <c r="H120" s="198">
        <v>50</v>
      </c>
      <c r="I120" s="199"/>
      <c r="J120" s="13"/>
      <c r="K120" s="13"/>
      <c r="L120" s="194"/>
      <c r="M120" s="200"/>
      <c r="N120" s="201"/>
      <c r="O120" s="201"/>
      <c r="P120" s="201"/>
      <c r="Q120" s="201"/>
      <c r="R120" s="201"/>
      <c r="S120" s="201"/>
      <c r="T120" s="20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6" t="s">
        <v>162</v>
      </c>
      <c r="AU120" s="196" t="s">
        <v>81</v>
      </c>
      <c r="AV120" s="13" t="s">
        <v>81</v>
      </c>
      <c r="AW120" s="13" t="s">
        <v>33</v>
      </c>
      <c r="AX120" s="13" t="s">
        <v>79</v>
      </c>
      <c r="AY120" s="196" t="s">
        <v>152</v>
      </c>
    </row>
    <row r="121" s="2" customFormat="1" ht="49.05" customHeight="1">
      <c r="A121" s="39"/>
      <c r="B121" s="174"/>
      <c r="C121" s="175" t="s">
        <v>185</v>
      </c>
      <c r="D121" s="175" t="s">
        <v>154</v>
      </c>
      <c r="E121" s="176" t="s">
        <v>186</v>
      </c>
      <c r="F121" s="177" t="s">
        <v>187</v>
      </c>
      <c r="G121" s="178" t="s">
        <v>157</v>
      </c>
      <c r="H121" s="179">
        <v>50</v>
      </c>
      <c r="I121" s="180"/>
      <c r="J121" s="181">
        <f>ROUND(I121*H121,2)</f>
        <v>0</v>
      </c>
      <c r="K121" s="182"/>
      <c r="L121" s="40"/>
      <c r="M121" s="183" t="s">
        <v>3</v>
      </c>
      <c r="N121" s="184" t="s">
        <v>43</v>
      </c>
      <c r="O121" s="73"/>
      <c r="P121" s="185">
        <f>O121*H121</f>
        <v>0</v>
      </c>
      <c r="Q121" s="185">
        <v>0.18462999999999999</v>
      </c>
      <c r="R121" s="185">
        <f>Q121*H121</f>
        <v>9.2314999999999987</v>
      </c>
      <c r="S121" s="185">
        <v>0</v>
      </c>
      <c r="T121" s="18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87" t="s">
        <v>158</v>
      </c>
      <c r="AT121" s="187" t="s">
        <v>154</v>
      </c>
      <c r="AU121" s="187" t="s">
        <v>81</v>
      </c>
      <c r="AY121" s="20" t="s">
        <v>152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79</v>
      </c>
      <c r="BK121" s="188">
        <f>ROUND(I121*H121,2)</f>
        <v>0</v>
      </c>
      <c r="BL121" s="20" t="s">
        <v>158</v>
      </c>
      <c r="BM121" s="187" t="s">
        <v>1282</v>
      </c>
    </row>
    <row r="122" s="2" customFormat="1">
      <c r="A122" s="39"/>
      <c r="B122" s="40"/>
      <c r="C122" s="39"/>
      <c r="D122" s="189" t="s">
        <v>160</v>
      </c>
      <c r="E122" s="39"/>
      <c r="F122" s="190" t="s">
        <v>189</v>
      </c>
      <c r="G122" s="39"/>
      <c r="H122" s="39"/>
      <c r="I122" s="191"/>
      <c r="J122" s="39"/>
      <c r="K122" s="39"/>
      <c r="L122" s="40"/>
      <c r="M122" s="192"/>
      <c r="N122" s="19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160</v>
      </c>
      <c r="AU122" s="20" t="s">
        <v>81</v>
      </c>
    </row>
    <row r="123" s="13" customFormat="1">
      <c r="A123" s="13"/>
      <c r="B123" s="194"/>
      <c r="C123" s="13"/>
      <c r="D123" s="195" t="s">
        <v>162</v>
      </c>
      <c r="E123" s="196" t="s">
        <v>3</v>
      </c>
      <c r="F123" s="197" t="s">
        <v>1276</v>
      </c>
      <c r="G123" s="13"/>
      <c r="H123" s="198">
        <v>50</v>
      </c>
      <c r="I123" s="199"/>
      <c r="J123" s="13"/>
      <c r="K123" s="13"/>
      <c r="L123" s="194"/>
      <c r="M123" s="200"/>
      <c r="N123" s="201"/>
      <c r="O123" s="201"/>
      <c r="P123" s="201"/>
      <c r="Q123" s="201"/>
      <c r="R123" s="201"/>
      <c r="S123" s="201"/>
      <c r="T123" s="20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6" t="s">
        <v>162</v>
      </c>
      <c r="AU123" s="196" t="s">
        <v>81</v>
      </c>
      <c r="AV123" s="13" t="s">
        <v>81</v>
      </c>
      <c r="AW123" s="13" t="s">
        <v>33</v>
      </c>
      <c r="AX123" s="13" t="s">
        <v>79</v>
      </c>
      <c r="AY123" s="196" t="s">
        <v>152</v>
      </c>
    </row>
    <row r="124" s="2" customFormat="1" ht="24.15" customHeight="1">
      <c r="A124" s="39"/>
      <c r="B124" s="174"/>
      <c r="C124" s="175" t="s">
        <v>190</v>
      </c>
      <c r="D124" s="175" t="s">
        <v>154</v>
      </c>
      <c r="E124" s="176" t="s">
        <v>191</v>
      </c>
      <c r="F124" s="177" t="s">
        <v>192</v>
      </c>
      <c r="G124" s="178" t="s">
        <v>157</v>
      </c>
      <c r="H124" s="179">
        <v>50</v>
      </c>
      <c r="I124" s="180"/>
      <c r="J124" s="181">
        <f>ROUND(I124*H124,2)</f>
        <v>0</v>
      </c>
      <c r="K124" s="182"/>
      <c r="L124" s="40"/>
      <c r="M124" s="183" t="s">
        <v>3</v>
      </c>
      <c r="N124" s="184" t="s">
        <v>43</v>
      </c>
      <c r="O124" s="73"/>
      <c r="P124" s="185">
        <f>O124*H124</f>
        <v>0</v>
      </c>
      <c r="Q124" s="185">
        <v>0.0056100000000000004</v>
      </c>
      <c r="R124" s="185">
        <f>Q124*H124</f>
        <v>0.28050000000000003</v>
      </c>
      <c r="S124" s="185">
        <v>0</v>
      </c>
      <c r="T124" s="18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87" t="s">
        <v>158</v>
      </c>
      <c r="AT124" s="187" t="s">
        <v>154</v>
      </c>
      <c r="AU124" s="187" t="s">
        <v>81</v>
      </c>
      <c r="AY124" s="20" t="s">
        <v>152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79</v>
      </c>
      <c r="BK124" s="188">
        <f>ROUND(I124*H124,2)</f>
        <v>0</v>
      </c>
      <c r="BL124" s="20" t="s">
        <v>158</v>
      </c>
      <c r="BM124" s="187" t="s">
        <v>1283</v>
      </c>
    </row>
    <row r="125" s="2" customFormat="1">
      <c r="A125" s="39"/>
      <c r="B125" s="40"/>
      <c r="C125" s="39"/>
      <c r="D125" s="189" t="s">
        <v>160</v>
      </c>
      <c r="E125" s="39"/>
      <c r="F125" s="190" t="s">
        <v>194</v>
      </c>
      <c r="G125" s="39"/>
      <c r="H125" s="39"/>
      <c r="I125" s="191"/>
      <c r="J125" s="39"/>
      <c r="K125" s="39"/>
      <c r="L125" s="40"/>
      <c r="M125" s="192"/>
      <c r="N125" s="19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160</v>
      </c>
      <c r="AU125" s="20" t="s">
        <v>81</v>
      </c>
    </row>
    <row r="126" s="13" customFormat="1">
      <c r="A126" s="13"/>
      <c r="B126" s="194"/>
      <c r="C126" s="13"/>
      <c r="D126" s="195" t="s">
        <v>162</v>
      </c>
      <c r="E126" s="196" t="s">
        <v>3</v>
      </c>
      <c r="F126" s="197" t="s">
        <v>1276</v>
      </c>
      <c r="G126" s="13"/>
      <c r="H126" s="198">
        <v>50</v>
      </c>
      <c r="I126" s="199"/>
      <c r="J126" s="13"/>
      <c r="K126" s="13"/>
      <c r="L126" s="194"/>
      <c r="M126" s="200"/>
      <c r="N126" s="201"/>
      <c r="O126" s="201"/>
      <c r="P126" s="201"/>
      <c r="Q126" s="201"/>
      <c r="R126" s="201"/>
      <c r="S126" s="201"/>
      <c r="T126" s="20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162</v>
      </c>
      <c r="AU126" s="196" t="s">
        <v>81</v>
      </c>
      <c r="AV126" s="13" t="s">
        <v>81</v>
      </c>
      <c r="AW126" s="13" t="s">
        <v>33</v>
      </c>
      <c r="AX126" s="13" t="s">
        <v>79</v>
      </c>
      <c r="AY126" s="196" t="s">
        <v>152</v>
      </c>
    </row>
    <row r="127" s="2" customFormat="1" ht="24.15" customHeight="1">
      <c r="A127" s="39"/>
      <c r="B127" s="174"/>
      <c r="C127" s="175" t="s">
        <v>195</v>
      </c>
      <c r="D127" s="175" t="s">
        <v>154</v>
      </c>
      <c r="E127" s="176" t="s">
        <v>196</v>
      </c>
      <c r="F127" s="177" t="s">
        <v>197</v>
      </c>
      <c r="G127" s="178" t="s">
        <v>157</v>
      </c>
      <c r="H127" s="179">
        <v>50</v>
      </c>
      <c r="I127" s="180"/>
      <c r="J127" s="181">
        <f>ROUND(I127*H127,2)</f>
        <v>0</v>
      </c>
      <c r="K127" s="182"/>
      <c r="L127" s="40"/>
      <c r="M127" s="183" t="s">
        <v>3</v>
      </c>
      <c r="N127" s="184" t="s">
        <v>43</v>
      </c>
      <c r="O127" s="73"/>
      <c r="P127" s="185">
        <f>O127*H127</f>
        <v>0</v>
      </c>
      <c r="Q127" s="185">
        <v>0.00051000000000000004</v>
      </c>
      <c r="R127" s="185">
        <f>Q127*H127</f>
        <v>0.025500000000000002</v>
      </c>
      <c r="S127" s="185">
        <v>0</v>
      </c>
      <c r="T127" s="18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7" t="s">
        <v>158</v>
      </c>
      <c r="AT127" s="187" t="s">
        <v>154</v>
      </c>
      <c r="AU127" s="187" t="s">
        <v>81</v>
      </c>
      <c r="AY127" s="20" t="s">
        <v>152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79</v>
      </c>
      <c r="BK127" s="188">
        <f>ROUND(I127*H127,2)</f>
        <v>0</v>
      </c>
      <c r="BL127" s="20" t="s">
        <v>158</v>
      </c>
      <c r="BM127" s="187" t="s">
        <v>1284</v>
      </c>
    </row>
    <row r="128" s="2" customFormat="1">
      <c r="A128" s="39"/>
      <c r="B128" s="40"/>
      <c r="C128" s="39"/>
      <c r="D128" s="189" t="s">
        <v>160</v>
      </c>
      <c r="E128" s="39"/>
      <c r="F128" s="190" t="s">
        <v>199</v>
      </c>
      <c r="G128" s="39"/>
      <c r="H128" s="39"/>
      <c r="I128" s="191"/>
      <c r="J128" s="39"/>
      <c r="K128" s="39"/>
      <c r="L128" s="40"/>
      <c r="M128" s="192"/>
      <c r="N128" s="19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160</v>
      </c>
      <c r="AU128" s="20" t="s">
        <v>81</v>
      </c>
    </row>
    <row r="129" s="13" customFormat="1">
      <c r="A129" s="13"/>
      <c r="B129" s="194"/>
      <c r="C129" s="13"/>
      <c r="D129" s="195" t="s">
        <v>162</v>
      </c>
      <c r="E129" s="196" t="s">
        <v>3</v>
      </c>
      <c r="F129" s="197" t="s">
        <v>1276</v>
      </c>
      <c r="G129" s="13"/>
      <c r="H129" s="198">
        <v>50</v>
      </c>
      <c r="I129" s="199"/>
      <c r="J129" s="13"/>
      <c r="K129" s="13"/>
      <c r="L129" s="194"/>
      <c r="M129" s="200"/>
      <c r="N129" s="201"/>
      <c r="O129" s="201"/>
      <c r="P129" s="201"/>
      <c r="Q129" s="201"/>
      <c r="R129" s="201"/>
      <c r="S129" s="201"/>
      <c r="T129" s="20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6" t="s">
        <v>162</v>
      </c>
      <c r="AU129" s="196" t="s">
        <v>81</v>
      </c>
      <c r="AV129" s="13" t="s">
        <v>81</v>
      </c>
      <c r="AW129" s="13" t="s">
        <v>33</v>
      </c>
      <c r="AX129" s="13" t="s">
        <v>79</v>
      </c>
      <c r="AY129" s="196" t="s">
        <v>152</v>
      </c>
    </row>
    <row r="130" s="2" customFormat="1" ht="44.25" customHeight="1">
      <c r="A130" s="39"/>
      <c r="B130" s="174"/>
      <c r="C130" s="175" t="s">
        <v>200</v>
      </c>
      <c r="D130" s="175" t="s">
        <v>154</v>
      </c>
      <c r="E130" s="176" t="s">
        <v>201</v>
      </c>
      <c r="F130" s="177" t="s">
        <v>202</v>
      </c>
      <c r="G130" s="178" t="s">
        <v>157</v>
      </c>
      <c r="H130" s="179">
        <v>50</v>
      </c>
      <c r="I130" s="180"/>
      <c r="J130" s="181">
        <f>ROUND(I130*H130,2)</f>
        <v>0</v>
      </c>
      <c r="K130" s="182"/>
      <c r="L130" s="40"/>
      <c r="M130" s="183" t="s">
        <v>3</v>
      </c>
      <c r="N130" s="184" t="s">
        <v>43</v>
      </c>
      <c r="O130" s="73"/>
      <c r="P130" s="185">
        <f>O130*H130</f>
        <v>0</v>
      </c>
      <c r="Q130" s="185">
        <v>0.10373</v>
      </c>
      <c r="R130" s="185">
        <f>Q130*H130</f>
        <v>5.1865000000000006</v>
      </c>
      <c r="S130" s="185">
        <v>0</v>
      </c>
      <c r="T130" s="18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87" t="s">
        <v>158</v>
      </c>
      <c r="AT130" s="187" t="s">
        <v>154</v>
      </c>
      <c r="AU130" s="187" t="s">
        <v>81</v>
      </c>
      <c r="AY130" s="20" t="s">
        <v>152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79</v>
      </c>
      <c r="BK130" s="188">
        <f>ROUND(I130*H130,2)</f>
        <v>0</v>
      </c>
      <c r="BL130" s="20" t="s">
        <v>158</v>
      </c>
      <c r="BM130" s="187" t="s">
        <v>1285</v>
      </c>
    </row>
    <row r="131" s="2" customFormat="1">
      <c r="A131" s="39"/>
      <c r="B131" s="40"/>
      <c r="C131" s="39"/>
      <c r="D131" s="189" t="s">
        <v>160</v>
      </c>
      <c r="E131" s="39"/>
      <c r="F131" s="190" t="s">
        <v>204</v>
      </c>
      <c r="G131" s="39"/>
      <c r="H131" s="39"/>
      <c r="I131" s="191"/>
      <c r="J131" s="39"/>
      <c r="K131" s="39"/>
      <c r="L131" s="40"/>
      <c r="M131" s="192"/>
      <c r="N131" s="19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160</v>
      </c>
      <c r="AU131" s="20" t="s">
        <v>81</v>
      </c>
    </row>
    <row r="132" s="13" customFormat="1">
      <c r="A132" s="13"/>
      <c r="B132" s="194"/>
      <c r="C132" s="13"/>
      <c r="D132" s="195" t="s">
        <v>162</v>
      </c>
      <c r="E132" s="196" t="s">
        <v>3</v>
      </c>
      <c r="F132" s="197" t="s">
        <v>1276</v>
      </c>
      <c r="G132" s="13"/>
      <c r="H132" s="198">
        <v>50</v>
      </c>
      <c r="I132" s="199"/>
      <c r="J132" s="13"/>
      <c r="K132" s="13"/>
      <c r="L132" s="194"/>
      <c r="M132" s="200"/>
      <c r="N132" s="201"/>
      <c r="O132" s="201"/>
      <c r="P132" s="201"/>
      <c r="Q132" s="201"/>
      <c r="R132" s="201"/>
      <c r="S132" s="201"/>
      <c r="T132" s="20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6" t="s">
        <v>162</v>
      </c>
      <c r="AU132" s="196" t="s">
        <v>81</v>
      </c>
      <c r="AV132" s="13" t="s">
        <v>81</v>
      </c>
      <c r="AW132" s="13" t="s">
        <v>33</v>
      </c>
      <c r="AX132" s="13" t="s">
        <v>79</v>
      </c>
      <c r="AY132" s="196" t="s">
        <v>152</v>
      </c>
    </row>
    <row r="133" s="12" customFormat="1" ht="22.8" customHeight="1">
      <c r="A133" s="12"/>
      <c r="B133" s="161"/>
      <c r="C133" s="12"/>
      <c r="D133" s="162" t="s">
        <v>71</v>
      </c>
      <c r="E133" s="172" t="s">
        <v>185</v>
      </c>
      <c r="F133" s="172" t="s">
        <v>205</v>
      </c>
      <c r="G133" s="12"/>
      <c r="H133" s="12"/>
      <c r="I133" s="164"/>
      <c r="J133" s="173">
        <f>BK133</f>
        <v>0</v>
      </c>
      <c r="K133" s="12"/>
      <c r="L133" s="161"/>
      <c r="M133" s="166"/>
      <c r="N133" s="167"/>
      <c r="O133" s="167"/>
      <c r="P133" s="168">
        <f>SUM(P134:P144)</f>
        <v>0</v>
      </c>
      <c r="Q133" s="167"/>
      <c r="R133" s="168">
        <f>SUM(R134:R144)</f>
        <v>0.1455786</v>
      </c>
      <c r="S133" s="167"/>
      <c r="T133" s="169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2" t="s">
        <v>79</v>
      </c>
      <c r="AT133" s="170" t="s">
        <v>71</v>
      </c>
      <c r="AU133" s="170" t="s">
        <v>79</v>
      </c>
      <c r="AY133" s="162" t="s">
        <v>152</v>
      </c>
      <c r="BK133" s="171">
        <f>SUM(BK134:BK144)</f>
        <v>0</v>
      </c>
    </row>
    <row r="134" s="2" customFormat="1" ht="24.15" customHeight="1">
      <c r="A134" s="39"/>
      <c r="B134" s="174"/>
      <c r="C134" s="175" t="s">
        <v>206</v>
      </c>
      <c r="D134" s="175" t="s">
        <v>154</v>
      </c>
      <c r="E134" s="176" t="s">
        <v>207</v>
      </c>
      <c r="F134" s="177" t="s">
        <v>208</v>
      </c>
      <c r="G134" s="178" t="s">
        <v>157</v>
      </c>
      <c r="H134" s="179">
        <v>53.917999999999999</v>
      </c>
      <c r="I134" s="180"/>
      <c r="J134" s="181">
        <f>ROUND(I134*H134,2)</f>
        <v>0</v>
      </c>
      <c r="K134" s="182"/>
      <c r="L134" s="40"/>
      <c r="M134" s="183" t="s">
        <v>3</v>
      </c>
      <c r="N134" s="184" t="s">
        <v>43</v>
      </c>
      <c r="O134" s="73"/>
      <c r="P134" s="185">
        <f>O134*H134</f>
        <v>0</v>
      </c>
      <c r="Q134" s="185">
        <v>0.0027000000000000001</v>
      </c>
      <c r="R134" s="185">
        <f>Q134*H134</f>
        <v>0.1455786</v>
      </c>
      <c r="S134" s="185">
        <v>0</v>
      </c>
      <c r="T134" s="18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7" t="s">
        <v>158</v>
      </c>
      <c r="AT134" s="187" t="s">
        <v>154</v>
      </c>
      <c r="AU134" s="187" t="s">
        <v>81</v>
      </c>
      <c r="AY134" s="20" t="s">
        <v>152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79</v>
      </c>
      <c r="BK134" s="188">
        <f>ROUND(I134*H134,2)</f>
        <v>0</v>
      </c>
      <c r="BL134" s="20" t="s">
        <v>158</v>
      </c>
      <c r="BM134" s="187" t="s">
        <v>1286</v>
      </c>
    </row>
    <row r="135" s="2" customFormat="1">
      <c r="A135" s="39"/>
      <c r="B135" s="40"/>
      <c r="C135" s="39"/>
      <c r="D135" s="189" t="s">
        <v>160</v>
      </c>
      <c r="E135" s="39"/>
      <c r="F135" s="190" t="s">
        <v>210</v>
      </c>
      <c r="G135" s="39"/>
      <c r="H135" s="39"/>
      <c r="I135" s="191"/>
      <c r="J135" s="39"/>
      <c r="K135" s="39"/>
      <c r="L135" s="40"/>
      <c r="M135" s="192"/>
      <c r="N135" s="19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160</v>
      </c>
      <c r="AU135" s="20" t="s">
        <v>81</v>
      </c>
    </row>
    <row r="136" s="14" customFormat="1">
      <c r="A136" s="14"/>
      <c r="B136" s="203"/>
      <c r="C136" s="14"/>
      <c r="D136" s="195" t="s">
        <v>162</v>
      </c>
      <c r="E136" s="204" t="s">
        <v>3</v>
      </c>
      <c r="F136" s="205" t="s">
        <v>1287</v>
      </c>
      <c r="G136" s="14"/>
      <c r="H136" s="204" t="s">
        <v>3</v>
      </c>
      <c r="I136" s="206"/>
      <c r="J136" s="14"/>
      <c r="K136" s="14"/>
      <c r="L136" s="203"/>
      <c r="M136" s="207"/>
      <c r="N136" s="208"/>
      <c r="O136" s="208"/>
      <c r="P136" s="208"/>
      <c r="Q136" s="208"/>
      <c r="R136" s="208"/>
      <c r="S136" s="208"/>
      <c r="T136" s="20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4" t="s">
        <v>162</v>
      </c>
      <c r="AU136" s="204" t="s">
        <v>81</v>
      </c>
      <c r="AV136" s="14" t="s">
        <v>79</v>
      </c>
      <c r="AW136" s="14" t="s">
        <v>33</v>
      </c>
      <c r="AX136" s="14" t="s">
        <v>72</v>
      </c>
      <c r="AY136" s="204" t="s">
        <v>152</v>
      </c>
    </row>
    <row r="137" s="13" customFormat="1">
      <c r="A137" s="13"/>
      <c r="B137" s="194"/>
      <c r="C137" s="13"/>
      <c r="D137" s="195" t="s">
        <v>162</v>
      </c>
      <c r="E137" s="196" t="s">
        <v>3</v>
      </c>
      <c r="F137" s="197" t="s">
        <v>1288</v>
      </c>
      <c r="G137" s="13"/>
      <c r="H137" s="198">
        <v>16.920000000000002</v>
      </c>
      <c r="I137" s="199"/>
      <c r="J137" s="13"/>
      <c r="K137" s="13"/>
      <c r="L137" s="194"/>
      <c r="M137" s="200"/>
      <c r="N137" s="201"/>
      <c r="O137" s="201"/>
      <c r="P137" s="201"/>
      <c r="Q137" s="201"/>
      <c r="R137" s="201"/>
      <c r="S137" s="201"/>
      <c r="T137" s="20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162</v>
      </c>
      <c r="AU137" s="196" t="s">
        <v>81</v>
      </c>
      <c r="AV137" s="13" t="s">
        <v>81</v>
      </c>
      <c r="AW137" s="13" t="s">
        <v>33</v>
      </c>
      <c r="AX137" s="13" t="s">
        <v>72</v>
      </c>
      <c r="AY137" s="196" t="s">
        <v>152</v>
      </c>
    </row>
    <row r="138" s="13" customFormat="1">
      <c r="A138" s="13"/>
      <c r="B138" s="194"/>
      <c r="C138" s="13"/>
      <c r="D138" s="195" t="s">
        <v>162</v>
      </c>
      <c r="E138" s="196" t="s">
        <v>3</v>
      </c>
      <c r="F138" s="197" t="s">
        <v>1289</v>
      </c>
      <c r="G138" s="13"/>
      <c r="H138" s="198">
        <v>16.920000000000002</v>
      </c>
      <c r="I138" s="199"/>
      <c r="J138" s="13"/>
      <c r="K138" s="13"/>
      <c r="L138" s="194"/>
      <c r="M138" s="200"/>
      <c r="N138" s="201"/>
      <c r="O138" s="201"/>
      <c r="P138" s="201"/>
      <c r="Q138" s="201"/>
      <c r="R138" s="201"/>
      <c r="S138" s="201"/>
      <c r="T138" s="20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162</v>
      </c>
      <c r="AU138" s="196" t="s">
        <v>81</v>
      </c>
      <c r="AV138" s="13" t="s">
        <v>81</v>
      </c>
      <c r="AW138" s="13" t="s">
        <v>33</v>
      </c>
      <c r="AX138" s="13" t="s">
        <v>72</v>
      </c>
      <c r="AY138" s="196" t="s">
        <v>152</v>
      </c>
    </row>
    <row r="139" s="13" customFormat="1">
      <c r="A139" s="13"/>
      <c r="B139" s="194"/>
      <c r="C139" s="13"/>
      <c r="D139" s="195" t="s">
        <v>162</v>
      </c>
      <c r="E139" s="196" t="s">
        <v>3</v>
      </c>
      <c r="F139" s="197" t="s">
        <v>1290</v>
      </c>
      <c r="G139" s="13"/>
      <c r="H139" s="198">
        <v>2.7349999999999999</v>
      </c>
      <c r="I139" s="199"/>
      <c r="J139" s="13"/>
      <c r="K139" s="13"/>
      <c r="L139" s="194"/>
      <c r="M139" s="200"/>
      <c r="N139" s="201"/>
      <c r="O139" s="201"/>
      <c r="P139" s="201"/>
      <c r="Q139" s="201"/>
      <c r="R139" s="201"/>
      <c r="S139" s="201"/>
      <c r="T139" s="20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162</v>
      </c>
      <c r="AU139" s="196" t="s">
        <v>81</v>
      </c>
      <c r="AV139" s="13" t="s">
        <v>81</v>
      </c>
      <c r="AW139" s="13" t="s">
        <v>33</v>
      </c>
      <c r="AX139" s="13" t="s">
        <v>72</v>
      </c>
      <c r="AY139" s="196" t="s">
        <v>152</v>
      </c>
    </row>
    <row r="140" s="13" customFormat="1">
      <c r="A140" s="13"/>
      <c r="B140" s="194"/>
      <c r="C140" s="13"/>
      <c r="D140" s="195" t="s">
        <v>162</v>
      </c>
      <c r="E140" s="196" t="s">
        <v>3</v>
      </c>
      <c r="F140" s="197" t="s">
        <v>1291</v>
      </c>
      <c r="G140" s="13"/>
      <c r="H140" s="198">
        <v>4.5119999999999996</v>
      </c>
      <c r="I140" s="199"/>
      <c r="J140" s="13"/>
      <c r="K140" s="13"/>
      <c r="L140" s="194"/>
      <c r="M140" s="200"/>
      <c r="N140" s="201"/>
      <c r="O140" s="201"/>
      <c r="P140" s="201"/>
      <c r="Q140" s="201"/>
      <c r="R140" s="201"/>
      <c r="S140" s="201"/>
      <c r="T140" s="20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162</v>
      </c>
      <c r="AU140" s="196" t="s">
        <v>81</v>
      </c>
      <c r="AV140" s="13" t="s">
        <v>81</v>
      </c>
      <c r="AW140" s="13" t="s">
        <v>33</v>
      </c>
      <c r="AX140" s="13" t="s">
        <v>72</v>
      </c>
      <c r="AY140" s="196" t="s">
        <v>152</v>
      </c>
    </row>
    <row r="141" s="13" customFormat="1">
      <c r="A141" s="13"/>
      <c r="B141" s="194"/>
      <c r="C141" s="13"/>
      <c r="D141" s="195" t="s">
        <v>162</v>
      </c>
      <c r="E141" s="196" t="s">
        <v>3</v>
      </c>
      <c r="F141" s="197" t="s">
        <v>1292</v>
      </c>
      <c r="G141" s="13"/>
      <c r="H141" s="198">
        <v>3.8069999999999999</v>
      </c>
      <c r="I141" s="199"/>
      <c r="J141" s="13"/>
      <c r="K141" s="13"/>
      <c r="L141" s="194"/>
      <c r="M141" s="200"/>
      <c r="N141" s="201"/>
      <c r="O141" s="201"/>
      <c r="P141" s="201"/>
      <c r="Q141" s="201"/>
      <c r="R141" s="201"/>
      <c r="S141" s="201"/>
      <c r="T141" s="20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162</v>
      </c>
      <c r="AU141" s="196" t="s">
        <v>81</v>
      </c>
      <c r="AV141" s="13" t="s">
        <v>81</v>
      </c>
      <c r="AW141" s="13" t="s">
        <v>33</v>
      </c>
      <c r="AX141" s="13" t="s">
        <v>72</v>
      </c>
      <c r="AY141" s="196" t="s">
        <v>152</v>
      </c>
    </row>
    <row r="142" s="13" customFormat="1">
      <c r="A142" s="13"/>
      <c r="B142" s="194"/>
      <c r="C142" s="13"/>
      <c r="D142" s="195" t="s">
        <v>162</v>
      </c>
      <c r="E142" s="196" t="s">
        <v>3</v>
      </c>
      <c r="F142" s="197" t="s">
        <v>1293</v>
      </c>
      <c r="G142" s="13"/>
      <c r="H142" s="198">
        <v>4.7939999999999996</v>
      </c>
      <c r="I142" s="199"/>
      <c r="J142" s="13"/>
      <c r="K142" s="13"/>
      <c r="L142" s="194"/>
      <c r="M142" s="200"/>
      <c r="N142" s="201"/>
      <c r="O142" s="201"/>
      <c r="P142" s="201"/>
      <c r="Q142" s="201"/>
      <c r="R142" s="201"/>
      <c r="S142" s="201"/>
      <c r="T142" s="20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162</v>
      </c>
      <c r="AU142" s="196" t="s">
        <v>81</v>
      </c>
      <c r="AV142" s="13" t="s">
        <v>81</v>
      </c>
      <c r="AW142" s="13" t="s">
        <v>33</v>
      </c>
      <c r="AX142" s="13" t="s">
        <v>72</v>
      </c>
      <c r="AY142" s="196" t="s">
        <v>152</v>
      </c>
    </row>
    <row r="143" s="13" customFormat="1">
      <c r="A143" s="13"/>
      <c r="B143" s="194"/>
      <c r="C143" s="13"/>
      <c r="D143" s="195" t="s">
        <v>162</v>
      </c>
      <c r="E143" s="196" t="s">
        <v>3</v>
      </c>
      <c r="F143" s="197" t="s">
        <v>1294</v>
      </c>
      <c r="G143" s="13"/>
      <c r="H143" s="198">
        <v>4.2300000000000004</v>
      </c>
      <c r="I143" s="199"/>
      <c r="J143" s="13"/>
      <c r="K143" s="13"/>
      <c r="L143" s="194"/>
      <c r="M143" s="200"/>
      <c r="N143" s="201"/>
      <c r="O143" s="201"/>
      <c r="P143" s="201"/>
      <c r="Q143" s="201"/>
      <c r="R143" s="201"/>
      <c r="S143" s="201"/>
      <c r="T143" s="20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162</v>
      </c>
      <c r="AU143" s="196" t="s">
        <v>81</v>
      </c>
      <c r="AV143" s="13" t="s">
        <v>81</v>
      </c>
      <c r="AW143" s="13" t="s">
        <v>33</v>
      </c>
      <c r="AX143" s="13" t="s">
        <v>72</v>
      </c>
      <c r="AY143" s="196" t="s">
        <v>152</v>
      </c>
    </row>
    <row r="144" s="15" customFormat="1">
      <c r="A144" s="15"/>
      <c r="B144" s="210"/>
      <c r="C144" s="15"/>
      <c r="D144" s="195" t="s">
        <v>162</v>
      </c>
      <c r="E144" s="211" t="s">
        <v>3</v>
      </c>
      <c r="F144" s="212" t="s">
        <v>242</v>
      </c>
      <c r="G144" s="15"/>
      <c r="H144" s="213">
        <v>53.918000000000006</v>
      </c>
      <c r="I144" s="214"/>
      <c r="J144" s="15"/>
      <c r="K144" s="15"/>
      <c r="L144" s="210"/>
      <c r="M144" s="215"/>
      <c r="N144" s="216"/>
      <c r="O144" s="216"/>
      <c r="P144" s="216"/>
      <c r="Q144" s="216"/>
      <c r="R144" s="216"/>
      <c r="S144" s="216"/>
      <c r="T144" s="21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1" t="s">
        <v>162</v>
      </c>
      <c r="AU144" s="211" t="s">
        <v>81</v>
      </c>
      <c r="AV144" s="15" t="s">
        <v>158</v>
      </c>
      <c r="AW144" s="15" t="s">
        <v>33</v>
      </c>
      <c r="AX144" s="15" t="s">
        <v>79</v>
      </c>
      <c r="AY144" s="211" t="s">
        <v>152</v>
      </c>
    </row>
    <row r="145" s="12" customFormat="1" ht="22.8" customHeight="1">
      <c r="A145" s="12"/>
      <c r="B145" s="161"/>
      <c r="C145" s="12"/>
      <c r="D145" s="162" t="s">
        <v>71</v>
      </c>
      <c r="E145" s="172" t="s">
        <v>200</v>
      </c>
      <c r="F145" s="172" t="s">
        <v>243</v>
      </c>
      <c r="G145" s="12"/>
      <c r="H145" s="12"/>
      <c r="I145" s="164"/>
      <c r="J145" s="173">
        <f>BK145</f>
        <v>0</v>
      </c>
      <c r="K145" s="12"/>
      <c r="L145" s="161"/>
      <c r="M145" s="166"/>
      <c r="N145" s="167"/>
      <c r="O145" s="167"/>
      <c r="P145" s="168">
        <f>SUM(P146:P207)</f>
        <v>0</v>
      </c>
      <c r="Q145" s="167"/>
      <c r="R145" s="168">
        <f>SUM(R146:R207)</f>
        <v>1.881138</v>
      </c>
      <c r="S145" s="167"/>
      <c r="T145" s="169">
        <f>SUM(T146:T207)</f>
        <v>0.75485199999999997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2" t="s">
        <v>79</v>
      </c>
      <c r="AT145" s="170" t="s">
        <v>71</v>
      </c>
      <c r="AU145" s="170" t="s">
        <v>79</v>
      </c>
      <c r="AY145" s="162" t="s">
        <v>152</v>
      </c>
      <c r="BK145" s="171">
        <f>SUM(BK146:BK207)</f>
        <v>0</v>
      </c>
    </row>
    <row r="146" s="2" customFormat="1" ht="55.5" customHeight="1">
      <c r="A146" s="39"/>
      <c r="B146" s="174"/>
      <c r="C146" s="175" t="s">
        <v>244</v>
      </c>
      <c r="D146" s="175" t="s">
        <v>154</v>
      </c>
      <c r="E146" s="176" t="s">
        <v>245</v>
      </c>
      <c r="F146" s="177" t="s">
        <v>246</v>
      </c>
      <c r="G146" s="178" t="s">
        <v>247</v>
      </c>
      <c r="H146" s="179">
        <v>167</v>
      </c>
      <c r="I146" s="180"/>
      <c r="J146" s="181">
        <f>ROUND(I146*H146,2)</f>
        <v>0</v>
      </c>
      <c r="K146" s="182"/>
      <c r="L146" s="40"/>
      <c r="M146" s="183" t="s">
        <v>3</v>
      </c>
      <c r="N146" s="184" t="s">
        <v>43</v>
      </c>
      <c r="O146" s="73"/>
      <c r="P146" s="185">
        <f>O146*H146</f>
        <v>0</v>
      </c>
      <c r="Q146" s="185">
        <v>0.00018000000000000001</v>
      </c>
      <c r="R146" s="185">
        <f>Q146*H146</f>
        <v>0.030060000000000003</v>
      </c>
      <c r="S146" s="185">
        <v>0</v>
      </c>
      <c r="T146" s="18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7" t="s">
        <v>158</v>
      </c>
      <c r="AT146" s="187" t="s">
        <v>154</v>
      </c>
      <c r="AU146" s="187" t="s">
        <v>81</v>
      </c>
      <c r="AY146" s="20" t="s">
        <v>152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20" t="s">
        <v>79</v>
      </c>
      <c r="BK146" s="188">
        <f>ROUND(I146*H146,2)</f>
        <v>0</v>
      </c>
      <c r="BL146" s="20" t="s">
        <v>158</v>
      </c>
      <c r="BM146" s="187" t="s">
        <v>1295</v>
      </c>
    </row>
    <row r="147" s="2" customFormat="1">
      <c r="A147" s="39"/>
      <c r="B147" s="40"/>
      <c r="C147" s="39"/>
      <c r="D147" s="189" t="s">
        <v>160</v>
      </c>
      <c r="E147" s="39"/>
      <c r="F147" s="190" t="s">
        <v>249</v>
      </c>
      <c r="G147" s="39"/>
      <c r="H147" s="39"/>
      <c r="I147" s="191"/>
      <c r="J147" s="39"/>
      <c r="K147" s="39"/>
      <c r="L147" s="40"/>
      <c r="M147" s="192"/>
      <c r="N147" s="19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160</v>
      </c>
      <c r="AU147" s="20" t="s">
        <v>81</v>
      </c>
    </row>
    <row r="148" s="13" customFormat="1">
      <c r="A148" s="13"/>
      <c r="B148" s="194"/>
      <c r="C148" s="13"/>
      <c r="D148" s="195" t="s">
        <v>162</v>
      </c>
      <c r="E148" s="196" t="s">
        <v>3</v>
      </c>
      <c r="F148" s="197" t="s">
        <v>1296</v>
      </c>
      <c r="G148" s="13"/>
      <c r="H148" s="198">
        <v>167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162</v>
      </c>
      <c r="AU148" s="196" t="s">
        <v>81</v>
      </c>
      <c r="AV148" s="13" t="s">
        <v>81</v>
      </c>
      <c r="AW148" s="13" t="s">
        <v>33</v>
      </c>
      <c r="AX148" s="13" t="s">
        <v>79</v>
      </c>
      <c r="AY148" s="196" t="s">
        <v>152</v>
      </c>
    </row>
    <row r="149" s="2" customFormat="1" ht="24.15" customHeight="1">
      <c r="A149" s="39"/>
      <c r="B149" s="174"/>
      <c r="C149" s="175" t="s">
        <v>250</v>
      </c>
      <c r="D149" s="175" t="s">
        <v>154</v>
      </c>
      <c r="E149" s="176" t="s">
        <v>251</v>
      </c>
      <c r="F149" s="177" t="s">
        <v>252</v>
      </c>
      <c r="G149" s="178" t="s">
        <v>247</v>
      </c>
      <c r="H149" s="179">
        <v>167</v>
      </c>
      <c r="I149" s="180"/>
      <c r="J149" s="181">
        <f>ROUND(I149*H149,2)</f>
        <v>0</v>
      </c>
      <c r="K149" s="182"/>
      <c r="L149" s="40"/>
      <c r="M149" s="183" t="s">
        <v>3</v>
      </c>
      <c r="N149" s="184" t="s">
        <v>43</v>
      </c>
      <c r="O149" s="73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7" t="s">
        <v>158</v>
      </c>
      <c r="AT149" s="187" t="s">
        <v>154</v>
      </c>
      <c r="AU149" s="187" t="s">
        <v>81</v>
      </c>
      <c r="AY149" s="20" t="s">
        <v>152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79</v>
      </c>
      <c r="BK149" s="188">
        <f>ROUND(I149*H149,2)</f>
        <v>0</v>
      </c>
      <c r="BL149" s="20" t="s">
        <v>158</v>
      </c>
      <c r="BM149" s="187" t="s">
        <v>1297</v>
      </c>
    </row>
    <row r="150" s="2" customFormat="1">
      <c r="A150" s="39"/>
      <c r="B150" s="40"/>
      <c r="C150" s="39"/>
      <c r="D150" s="189" t="s">
        <v>160</v>
      </c>
      <c r="E150" s="39"/>
      <c r="F150" s="190" t="s">
        <v>254</v>
      </c>
      <c r="G150" s="39"/>
      <c r="H150" s="39"/>
      <c r="I150" s="191"/>
      <c r="J150" s="39"/>
      <c r="K150" s="39"/>
      <c r="L150" s="40"/>
      <c r="M150" s="192"/>
      <c r="N150" s="19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160</v>
      </c>
      <c r="AU150" s="20" t="s">
        <v>81</v>
      </c>
    </row>
    <row r="151" s="2" customFormat="1" ht="55.5" customHeight="1">
      <c r="A151" s="39"/>
      <c r="B151" s="174"/>
      <c r="C151" s="175" t="s">
        <v>256</v>
      </c>
      <c r="D151" s="175" t="s">
        <v>154</v>
      </c>
      <c r="E151" s="176" t="s">
        <v>257</v>
      </c>
      <c r="F151" s="177" t="s">
        <v>258</v>
      </c>
      <c r="G151" s="178" t="s">
        <v>157</v>
      </c>
      <c r="H151" s="179">
        <v>3396</v>
      </c>
      <c r="I151" s="180"/>
      <c r="J151" s="181">
        <f>ROUND(I151*H151,2)</f>
        <v>0</v>
      </c>
      <c r="K151" s="182"/>
      <c r="L151" s="40"/>
      <c r="M151" s="183" t="s">
        <v>3</v>
      </c>
      <c r="N151" s="184" t="s">
        <v>43</v>
      </c>
      <c r="O151" s="73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7" t="s">
        <v>158</v>
      </c>
      <c r="AT151" s="187" t="s">
        <v>154</v>
      </c>
      <c r="AU151" s="187" t="s">
        <v>81</v>
      </c>
      <c r="AY151" s="20" t="s">
        <v>152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20" t="s">
        <v>79</v>
      </c>
      <c r="BK151" s="188">
        <f>ROUND(I151*H151,2)</f>
        <v>0</v>
      </c>
      <c r="BL151" s="20" t="s">
        <v>158</v>
      </c>
      <c r="BM151" s="187" t="s">
        <v>1298</v>
      </c>
    </row>
    <row r="152" s="2" customFormat="1">
      <c r="A152" s="39"/>
      <c r="B152" s="40"/>
      <c r="C152" s="39"/>
      <c r="D152" s="189" t="s">
        <v>160</v>
      </c>
      <c r="E152" s="39"/>
      <c r="F152" s="190" t="s">
        <v>260</v>
      </c>
      <c r="G152" s="39"/>
      <c r="H152" s="39"/>
      <c r="I152" s="191"/>
      <c r="J152" s="39"/>
      <c r="K152" s="39"/>
      <c r="L152" s="40"/>
      <c r="M152" s="192"/>
      <c r="N152" s="19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160</v>
      </c>
      <c r="AU152" s="20" t="s">
        <v>81</v>
      </c>
    </row>
    <row r="153" s="13" customFormat="1">
      <c r="A153" s="13"/>
      <c r="B153" s="194"/>
      <c r="C153" s="13"/>
      <c r="D153" s="195" t="s">
        <v>162</v>
      </c>
      <c r="E153" s="196" t="s">
        <v>3</v>
      </c>
      <c r="F153" s="197" t="s">
        <v>1299</v>
      </c>
      <c r="G153" s="13"/>
      <c r="H153" s="198">
        <v>196</v>
      </c>
      <c r="I153" s="199"/>
      <c r="J153" s="13"/>
      <c r="K153" s="13"/>
      <c r="L153" s="194"/>
      <c r="M153" s="200"/>
      <c r="N153" s="201"/>
      <c r="O153" s="201"/>
      <c r="P153" s="201"/>
      <c r="Q153" s="201"/>
      <c r="R153" s="201"/>
      <c r="S153" s="201"/>
      <c r="T153" s="20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162</v>
      </c>
      <c r="AU153" s="196" t="s">
        <v>81</v>
      </c>
      <c r="AV153" s="13" t="s">
        <v>81</v>
      </c>
      <c r="AW153" s="13" t="s">
        <v>33</v>
      </c>
      <c r="AX153" s="13" t="s">
        <v>72</v>
      </c>
      <c r="AY153" s="196" t="s">
        <v>152</v>
      </c>
    </row>
    <row r="154" s="13" customFormat="1">
      <c r="A154" s="13"/>
      <c r="B154" s="194"/>
      <c r="C154" s="13"/>
      <c r="D154" s="195" t="s">
        <v>162</v>
      </c>
      <c r="E154" s="196" t="s">
        <v>3</v>
      </c>
      <c r="F154" s="197" t="s">
        <v>1300</v>
      </c>
      <c r="G154" s="13"/>
      <c r="H154" s="198">
        <v>1000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162</v>
      </c>
      <c r="AU154" s="196" t="s">
        <v>81</v>
      </c>
      <c r="AV154" s="13" t="s">
        <v>81</v>
      </c>
      <c r="AW154" s="13" t="s">
        <v>33</v>
      </c>
      <c r="AX154" s="13" t="s">
        <v>72</v>
      </c>
      <c r="AY154" s="196" t="s">
        <v>152</v>
      </c>
    </row>
    <row r="155" s="13" customFormat="1">
      <c r="A155" s="13"/>
      <c r="B155" s="194"/>
      <c r="C155" s="13"/>
      <c r="D155" s="195" t="s">
        <v>162</v>
      </c>
      <c r="E155" s="196" t="s">
        <v>3</v>
      </c>
      <c r="F155" s="197" t="s">
        <v>1301</v>
      </c>
      <c r="G155" s="13"/>
      <c r="H155" s="198">
        <v>1144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162</v>
      </c>
      <c r="AU155" s="196" t="s">
        <v>81</v>
      </c>
      <c r="AV155" s="13" t="s">
        <v>81</v>
      </c>
      <c r="AW155" s="13" t="s">
        <v>33</v>
      </c>
      <c r="AX155" s="13" t="s">
        <v>72</v>
      </c>
      <c r="AY155" s="196" t="s">
        <v>152</v>
      </c>
    </row>
    <row r="156" s="13" customFormat="1">
      <c r="A156" s="13"/>
      <c r="B156" s="194"/>
      <c r="C156" s="13"/>
      <c r="D156" s="195" t="s">
        <v>162</v>
      </c>
      <c r="E156" s="196" t="s">
        <v>3</v>
      </c>
      <c r="F156" s="197" t="s">
        <v>1302</v>
      </c>
      <c r="G156" s="13"/>
      <c r="H156" s="198">
        <v>434</v>
      </c>
      <c r="I156" s="199"/>
      <c r="J156" s="13"/>
      <c r="K156" s="13"/>
      <c r="L156" s="194"/>
      <c r="M156" s="200"/>
      <c r="N156" s="201"/>
      <c r="O156" s="201"/>
      <c r="P156" s="201"/>
      <c r="Q156" s="201"/>
      <c r="R156" s="201"/>
      <c r="S156" s="201"/>
      <c r="T156" s="20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162</v>
      </c>
      <c r="AU156" s="196" t="s">
        <v>81</v>
      </c>
      <c r="AV156" s="13" t="s">
        <v>81</v>
      </c>
      <c r="AW156" s="13" t="s">
        <v>33</v>
      </c>
      <c r="AX156" s="13" t="s">
        <v>72</v>
      </c>
      <c r="AY156" s="196" t="s">
        <v>152</v>
      </c>
    </row>
    <row r="157" s="13" customFormat="1">
      <c r="A157" s="13"/>
      <c r="B157" s="194"/>
      <c r="C157" s="13"/>
      <c r="D157" s="195" t="s">
        <v>162</v>
      </c>
      <c r="E157" s="196" t="s">
        <v>3</v>
      </c>
      <c r="F157" s="197" t="s">
        <v>1303</v>
      </c>
      <c r="G157" s="13"/>
      <c r="H157" s="198">
        <v>280</v>
      </c>
      <c r="I157" s="199"/>
      <c r="J157" s="13"/>
      <c r="K157" s="13"/>
      <c r="L157" s="194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162</v>
      </c>
      <c r="AU157" s="196" t="s">
        <v>81</v>
      </c>
      <c r="AV157" s="13" t="s">
        <v>81</v>
      </c>
      <c r="AW157" s="13" t="s">
        <v>33</v>
      </c>
      <c r="AX157" s="13" t="s">
        <v>72</v>
      </c>
      <c r="AY157" s="196" t="s">
        <v>152</v>
      </c>
    </row>
    <row r="158" s="13" customFormat="1">
      <c r="A158" s="13"/>
      <c r="B158" s="194"/>
      <c r="C158" s="13"/>
      <c r="D158" s="195" t="s">
        <v>162</v>
      </c>
      <c r="E158" s="196" t="s">
        <v>3</v>
      </c>
      <c r="F158" s="197" t="s">
        <v>1304</v>
      </c>
      <c r="G158" s="13"/>
      <c r="H158" s="198">
        <v>342</v>
      </c>
      <c r="I158" s="199"/>
      <c r="J158" s="13"/>
      <c r="K158" s="13"/>
      <c r="L158" s="194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162</v>
      </c>
      <c r="AU158" s="196" t="s">
        <v>81</v>
      </c>
      <c r="AV158" s="13" t="s">
        <v>81</v>
      </c>
      <c r="AW158" s="13" t="s">
        <v>33</v>
      </c>
      <c r="AX158" s="13" t="s">
        <v>72</v>
      </c>
      <c r="AY158" s="196" t="s">
        <v>152</v>
      </c>
    </row>
    <row r="159" s="15" customFormat="1">
      <c r="A159" s="15"/>
      <c r="B159" s="210"/>
      <c r="C159" s="15"/>
      <c r="D159" s="195" t="s">
        <v>162</v>
      </c>
      <c r="E159" s="211" t="s">
        <v>3</v>
      </c>
      <c r="F159" s="212" t="s">
        <v>242</v>
      </c>
      <c r="G159" s="15"/>
      <c r="H159" s="213">
        <v>3396</v>
      </c>
      <c r="I159" s="214"/>
      <c r="J159" s="15"/>
      <c r="K159" s="15"/>
      <c r="L159" s="210"/>
      <c r="M159" s="215"/>
      <c r="N159" s="216"/>
      <c r="O159" s="216"/>
      <c r="P159" s="216"/>
      <c r="Q159" s="216"/>
      <c r="R159" s="216"/>
      <c r="S159" s="216"/>
      <c r="T159" s="21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1" t="s">
        <v>162</v>
      </c>
      <c r="AU159" s="211" t="s">
        <v>81</v>
      </c>
      <c r="AV159" s="15" t="s">
        <v>158</v>
      </c>
      <c r="AW159" s="15" t="s">
        <v>33</v>
      </c>
      <c r="AX159" s="15" t="s">
        <v>79</v>
      </c>
      <c r="AY159" s="211" t="s">
        <v>152</v>
      </c>
    </row>
    <row r="160" s="2" customFormat="1" ht="37.8" customHeight="1">
      <c r="A160" s="39"/>
      <c r="B160" s="174"/>
      <c r="C160" s="175" t="s">
        <v>267</v>
      </c>
      <c r="D160" s="175" t="s">
        <v>154</v>
      </c>
      <c r="E160" s="176" t="s">
        <v>268</v>
      </c>
      <c r="F160" s="177" t="s">
        <v>269</v>
      </c>
      <c r="G160" s="178" t="s">
        <v>157</v>
      </c>
      <c r="H160" s="179">
        <v>305640</v>
      </c>
      <c r="I160" s="180"/>
      <c r="J160" s="181">
        <f>ROUND(I160*H160,2)</f>
        <v>0</v>
      </c>
      <c r="K160" s="182"/>
      <c r="L160" s="40"/>
      <c r="M160" s="183" t="s">
        <v>3</v>
      </c>
      <c r="N160" s="184" t="s">
        <v>43</v>
      </c>
      <c r="O160" s="73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87" t="s">
        <v>158</v>
      </c>
      <c r="AT160" s="187" t="s">
        <v>154</v>
      </c>
      <c r="AU160" s="187" t="s">
        <v>81</v>
      </c>
      <c r="AY160" s="20" t="s">
        <v>152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20" t="s">
        <v>79</v>
      </c>
      <c r="BK160" s="188">
        <f>ROUND(I160*H160,2)</f>
        <v>0</v>
      </c>
      <c r="BL160" s="20" t="s">
        <v>158</v>
      </c>
      <c r="BM160" s="187" t="s">
        <v>1305</v>
      </c>
    </row>
    <row r="161" s="2" customFormat="1">
      <c r="A161" s="39"/>
      <c r="B161" s="40"/>
      <c r="C161" s="39"/>
      <c r="D161" s="189" t="s">
        <v>160</v>
      </c>
      <c r="E161" s="39"/>
      <c r="F161" s="190" t="s">
        <v>271</v>
      </c>
      <c r="G161" s="39"/>
      <c r="H161" s="39"/>
      <c r="I161" s="191"/>
      <c r="J161" s="39"/>
      <c r="K161" s="39"/>
      <c r="L161" s="40"/>
      <c r="M161" s="192"/>
      <c r="N161" s="19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160</v>
      </c>
      <c r="AU161" s="20" t="s">
        <v>81</v>
      </c>
    </row>
    <row r="162" s="2" customFormat="1">
      <c r="A162" s="39"/>
      <c r="B162" s="40"/>
      <c r="C162" s="39"/>
      <c r="D162" s="195" t="s">
        <v>272</v>
      </c>
      <c r="E162" s="39"/>
      <c r="F162" s="218" t="s">
        <v>273</v>
      </c>
      <c r="G162" s="39"/>
      <c r="H162" s="39"/>
      <c r="I162" s="191"/>
      <c r="J162" s="39"/>
      <c r="K162" s="39"/>
      <c r="L162" s="40"/>
      <c r="M162" s="192"/>
      <c r="N162" s="19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272</v>
      </c>
      <c r="AU162" s="20" t="s">
        <v>81</v>
      </c>
    </row>
    <row r="163" s="13" customFormat="1">
      <c r="A163" s="13"/>
      <c r="B163" s="194"/>
      <c r="C163" s="13"/>
      <c r="D163" s="195" t="s">
        <v>162</v>
      </c>
      <c r="E163" s="13"/>
      <c r="F163" s="197" t="s">
        <v>1306</v>
      </c>
      <c r="G163" s="13"/>
      <c r="H163" s="198">
        <v>305640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162</v>
      </c>
      <c r="AU163" s="196" t="s">
        <v>81</v>
      </c>
      <c r="AV163" s="13" t="s">
        <v>81</v>
      </c>
      <c r="AW163" s="13" t="s">
        <v>4</v>
      </c>
      <c r="AX163" s="13" t="s">
        <v>79</v>
      </c>
      <c r="AY163" s="196" t="s">
        <v>152</v>
      </c>
    </row>
    <row r="164" s="2" customFormat="1" ht="55.5" customHeight="1">
      <c r="A164" s="39"/>
      <c r="B164" s="174"/>
      <c r="C164" s="175" t="s">
        <v>9</v>
      </c>
      <c r="D164" s="175" t="s">
        <v>154</v>
      </c>
      <c r="E164" s="176" t="s">
        <v>275</v>
      </c>
      <c r="F164" s="177" t="s">
        <v>276</v>
      </c>
      <c r="G164" s="178" t="s">
        <v>157</v>
      </c>
      <c r="H164" s="179">
        <v>3396</v>
      </c>
      <c r="I164" s="180"/>
      <c r="J164" s="181">
        <f>ROUND(I164*H164,2)</f>
        <v>0</v>
      </c>
      <c r="K164" s="182"/>
      <c r="L164" s="40"/>
      <c r="M164" s="183" t="s">
        <v>3</v>
      </c>
      <c r="N164" s="184" t="s">
        <v>43</v>
      </c>
      <c r="O164" s="73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87" t="s">
        <v>158</v>
      </c>
      <c r="AT164" s="187" t="s">
        <v>154</v>
      </c>
      <c r="AU164" s="187" t="s">
        <v>81</v>
      </c>
      <c r="AY164" s="20" t="s">
        <v>152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79</v>
      </c>
      <c r="BK164" s="188">
        <f>ROUND(I164*H164,2)</f>
        <v>0</v>
      </c>
      <c r="BL164" s="20" t="s">
        <v>158</v>
      </c>
      <c r="BM164" s="187" t="s">
        <v>1307</v>
      </c>
    </row>
    <row r="165" s="2" customFormat="1">
      <c r="A165" s="39"/>
      <c r="B165" s="40"/>
      <c r="C165" s="39"/>
      <c r="D165" s="189" t="s">
        <v>160</v>
      </c>
      <c r="E165" s="39"/>
      <c r="F165" s="190" t="s">
        <v>278</v>
      </c>
      <c r="G165" s="39"/>
      <c r="H165" s="39"/>
      <c r="I165" s="191"/>
      <c r="J165" s="39"/>
      <c r="K165" s="39"/>
      <c r="L165" s="40"/>
      <c r="M165" s="192"/>
      <c r="N165" s="19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160</v>
      </c>
      <c r="AU165" s="20" t="s">
        <v>81</v>
      </c>
    </row>
    <row r="166" s="2" customFormat="1" ht="24.15" customHeight="1">
      <c r="A166" s="39"/>
      <c r="B166" s="174"/>
      <c r="C166" s="175" t="s">
        <v>279</v>
      </c>
      <c r="D166" s="175" t="s">
        <v>154</v>
      </c>
      <c r="E166" s="176" t="s">
        <v>280</v>
      </c>
      <c r="F166" s="177" t="s">
        <v>281</v>
      </c>
      <c r="G166" s="178" t="s">
        <v>157</v>
      </c>
      <c r="H166" s="179">
        <v>3396</v>
      </c>
      <c r="I166" s="180"/>
      <c r="J166" s="181">
        <f>ROUND(I166*H166,2)</f>
        <v>0</v>
      </c>
      <c r="K166" s="182"/>
      <c r="L166" s="40"/>
      <c r="M166" s="183" t="s">
        <v>3</v>
      </c>
      <c r="N166" s="184" t="s">
        <v>43</v>
      </c>
      <c r="O166" s="73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87" t="s">
        <v>158</v>
      </c>
      <c r="AT166" s="187" t="s">
        <v>154</v>
      </c>
      <c r="AU166" s="187" t="s">
        <v>81</v>
      </c>
      <c r="AY166" s="20" t="s">
        <v>152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20" t="s">
        <v>79</v>
      </c>
      <c r="BK166" s="188">
        <f>ROUND(I166*H166,2)</f>
        <v>0</v>
      </c>
      <c r="BL166" s="20" t="s">
        <v>158</v>
      </c>
      <c r="BM166" s="187" t="s">
        <v>1308</v>
      </c>
    </row>
    <row r="167" s="2" customFormat="1">
      <c r="A167" s="39"/>
      <c r="B167" s="40"/>
      <c r="C167" s="39"/>
      <c r="D167" s="189" t="s">
        <v>160</v>
      </c>
      <c r="E167" s="39"/>
      <c r="F167" s="190" t="s">
        <v>283</v>
      </c>
      <c r="G167" s="39"/>
      <c r="H167" s="39"/>
      <c r="I167" s="191"/>
      <c r="J167" s="39"/>
      <c r="K167" s="39"/>
      <c r="L167" s="40"/>
      <c r="M167" s="192"/>
      <c r="N167" s="19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160</v>
      </c>
      <c r="AU167" s="20" t="s">
        <v>81</v>
      </c>
    </row>
    <row r="168" s="2" customFormat="1" ht="24.15" customHeight="1">
      <c r="A168" s="39"/>
      <c r="B168" s="174"/>
      <c r="C168" s="175" t="s">
        <v>284</v>
      </c>
      <c r="D168" s="175" t="s">
        <v>154</v>
      </c>
      <c r="E168" s="176" t="s">
        <v>285</v>
      </c>
      <c r="F168" s="177" t="s">
        <v>286</v>
      </c>
      <c r="G168" s="178" t="s">
        <v>157</v>
      </c>
      <c r="H168" s="179">
        <v>305640</v>
      </c>
      <c r="I168" s="180"/>
      <c r="J168" s="181">
        <f>ROUND(I168*H168,2)</f>
        <v>0</v>
      </c>
      <c r="K168" s="182"/>
      <c r="L168" s="40"/>
      <c r="M168" s="183" t="s">
        <v>3</v>
      </c>
      <c r="N168" s="184" t="s">
        <v>43</v>
      </c>
      <c r="O168" s="7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87" t="s">
        <v>158</v>
      </c>
      <c r="AT168" s="187" t="s">
        <v>154</v>
      </c>
      <c r="AU168" s="187" t="s">
        <v>81</v>
      </c>
      <c r="AY168" s="20" t="s">
        <v>152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79</v>
      </c>
      <c r="BK168" s="188">
        <f>ROUND(I168*H168,2)</f>
        <v>0</v>
      </c>
      <c r="BL168" s="20" t="s">
        <v>158</v>
      </c>
      <c r="BM168" s="187" t="s">
        <v>1309</v>
      </c>
    </row>
    <row r="169" s="2" customFormat="1">
      <c r="A169" s="39"/>
      <c r="B169" s="40"/>
      <c r="C169" s="39"/>
      <c r="D169" s="189" t="s">
        <v>160</v>
      </c>
      <c r="E169" s="39"/>
      <c r="F169" s="190" t="s">
        <v>288</v>
      </c>
      <c r="G169" s="39"/>
      <c r="H169" s="39"/>
      <c r="I169" s="191"/>
      <c r="J169" s="39"/>
      <c r="K169" s="39"/>
      <c r="L169" s="40"/>
      <c r="M169" s="192"/>
      <c r="N169" s="19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160</v>
      </c>
      <c r="AU169" s="20" t="s">
        <v>81</v>
      </c>
    </row>
    <row r="170" s="13" customFormat="1">
      <c r="A170" s="13"/>
      <c r="B170" s="194"/>
      <c r="C170" s="13"/>
      <c r="D170" s="195" t="s">
        <v>162</v>
      </c>
      <c r="E170" s="13"/>
      <c r="F170" s="197" t="s">
        <v>1306</v>
      </c>
      <c r="G170" s="13"/>
      <c r="H170" s="198">
        <v>305640</v>
      </c>
      <c r="I170" s="199"/>
      <c r="J170" s="13"/>
      <c r="K170" s="13"/>
      <c r="L170" s="194"/>
      <c r="M170" s="200"/>
      <c r="N170" s="201"/>
      <c r="O170" s="201"/>
      <c r="P170" s="201"/>
      <c r="Q170" s="201"/>
      <c r="R170" s="201"/>
      <c r="S170" s="201"/>
      <c r="T170" s="20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162</v>
      </c>
      <c r="AU170" s="196" t="s">
        <v>81</v>
      </c>
      <c r="AV170" s="13" t="s">
        <v>81</v>
      </c>
      <c r="AW170" s="13" t="s">
        <v>4</v>
      </c>
      <c r="AX170" s="13" t="s">
        <v>79</v>
      </c>
      <c r="AY170" s="196" t="s">
        <v>152</v>
      </c>
    </row>
    <row r="171" s="2" customFormat="1" ht="24.15" customHeight="1">
      <c r="A171" s="39"/>
      <c r="B171" s="174"/>
      <c r="C171" s="175" t="s">
        <v>289</v>
      </c>
      <c r="D171" s="175" t="s">
        <v>154</v>
      </c>
      <c r="E171" s="176" t="s">
        <v>290</v>
      </c>
      <c r="F171" s="177" t="s">
        <v>291</v>
      </c>
      <c r="G171" s="178" t="s">
        <v>157</v>
      </c>
      <c r="H171" s="179">
        <v>3396</v>
      </c>
      <c r="I171" s="180"/>
      <c r="J171" s="181">
        <f>ROUND(I171*H171,2)</f>
        <v>0</v>
      </c>
      <c r="K171" s="182"/>
      <c r="L171" s="40"/>
      <c r="M171" s="183" t="s">
        <v>3</v>
      </c>
      <c r="N171" s="184" t="s">
        <v>43</v>
      </c>
      <c r="O171" s="7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87" t="s">
        <v>158</v>
      </c>
      <c r="AT171" s="187" t="s">
        <v>154</v>
      </c>
      <c r="AU171" s="187" t="s">
        <v>81</v>
      </c>
      <c r="AY171" s="20" t="s">
        <v>152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79</v>
      </c>
      <c r="BK171" s="188">
        <f>ROUND(I171*H171,2)</f>
        <v>0</v>
      </c>
      <c r="BL171" s="20" t="s">
        <v>158</v>
      </c>
      <c r="BM171" s="187" t="s">
        <v>1310</v>
      </c>
    </row>
    <row r="172" s="2" customFormat="1">
      <c r="A172" s="39"/>
      <c r="B172" s="40"/>
      <c r="C172" s="39"/>
      <c r="D172" s="189" t="s">
        <v>160</v>
      </c>
      <c r="E172" s="39"/>
      <c r="F172" s="190" t="s">
        <v>293</v>
      </c>
      <c r="G172" s="39"/>
      <c r="H172" s="39"/>
      <c r="I172" s="191"/>
      <c r="J172" s="39"/>
      <c r="K172" s="39"/>
      <c r="L172" s="40"/>
      <c r="M172" s="192"/>
      <c r="N172" s="193"/>
      <c r="O172" s="73"/>
      <c r="P172" s="73"/>
      <c r="Q172" s="73"/>
      <c r="R172" s="73"/>
      <c r="S172" s="73"/>
      <c r="T172" s="74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20" t="s">
        <v>160</v>
      </c>
      <c r="AU172" s="20" t="s">
        <v>81</v>
      </c>
    </row>
    <row r="173" s="2" customFormat="1" ht="33" customHeight="1">
      <c r="A173" s="39"/>
      <c r="B173" s="174"/>
      <c r="C173" s="175" t="s">
        <v>294</v>
      </c>
      <c r="D173" s="175" t="s">
        <v>154</v>
      </c>
      <c r="E173" s="176" t="s">
        <v>295</v>
      </c>
      <c r="F173" s="177" t="s">
        <v>296</v>
      </c>
      <c r="G173" s="178" t="s">
        <v>297</v>
      </c>
      <c r="H173" s="179">
        <v>90</v>
      </c>
      <c r="I173" s="180"/>
      <c r="J173" s="181">
        <f>ROUND(I173*H173,2)</f>
        <v>0</v>
      </c>
      <c r="K173" s="182"/>
      <c r="L173" s="40"/>
      <c r="M173" s="183" t="s">
        <v>3</v>
      </c>
      <c r="N173" s="184" t="s">
        <v>43</v>
      </c>
      <c r="O173" s="7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87" t="s">
        <v>158</v>
      </c>
      <c r="AT173" s="187" t="s">
        <v>154</v>
      </c>
      <c r="AU173" s="187" t="s">
        <v>81</v>
      </c>
      <c r="AY173" s="20" t="s">
        <v>152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79</v>
      </c>
      <c r="BK173" s="188">
        <f>ROUND(I173*H173,2)</f>
        <v>0</v>
      </c>
      <c r="BL173" s="20" t="s">
        <v>158</v>
      </c>
      <c r="BM173" s="187" t="s">
        <v>1311</v>
      </c>
    </row>
    <row r="174" s="2" customFormat="1">
      <c r="A174" s="39"/>
      <c r="B174" s="40"/>
      <c r="C174" s="39"/>
      <c r="D174" s="189" t="s">
        <v>160</v>
      </c>
      <c r="E174" s="39"/>
      <c r="F174" s="190" t="s">
        <v>299</v>
      </c>
      <c r="G174" s="39"/>
      <c r="H174" s="39"/>
      <c r="I174" s="191"/>
      <c r="J174" s="39"/>
      <c r="K174" s="39"/>
      <c r="L174" s="40"/>
      <c r="M174" s="192"/>
      <c r="N174" s="19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160</v>
      </c>
      <c r="AU174" s="20" t="s">
        <v>81</v>
      </c>
    </row>
    <row r="175" s="2" customFormat="1" ht="37.8" customHeight="1">
      <c r="A175" s="39"/>
      <c r="B175" s="174"/>
      <c r="C175" s="175" t="s">
        <v>300</v>
      </c>
      <c r="D175" s="175" t="s">
        <v>154</v>
      </c>
      <c r="E175" s="176" t="s">
        <v>301</v>
      </c>
      <c r="F175" s="177" t="s">
        <v>302</v>
      </c>
      <c r="G175" s="178" t="s">
        <v>157</v>
      </c>
      <c r="H175" s="179">
        <v>100</v>
      </c>
      <c r="I175" s="180"/>
      <c r="J175" s="181">
        <f>ROUND(I175*H175,2)</f>
        <v>0</v>
      </c>
      <c r="K175" s="182"/>
      <c r="L175" s="40"/>
      <c r="M175" s="183" t="s">
        <v>3</v>
      </c>
      <c r="N175" s="184" t="s">
        <v>43</v>
      </c>
      <c r="O175" s="73"/>
      <c r="P175" s="185">
        <f>O175*H175</f>
        <v>0</v>
      </c>
      <c r="Q175" s="185">
        <v>0.00012999999999999999</v>
      </c>
      <c r="R175" s="185">
        <f>Q175*H175</f>
        <v>0.012999999999999999</v>
      </c>
      <c r="S175" s="185">
        <v>0</v>
      </c>
      <c r="T175" s="18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87" t="s">
        <v>158</v>
      </c>
      <c r="AT175" s="187" t="s">
        <v>154</v>
      </c>
      <c r="AU175" s="187" t="s">
        <v>81</v>
      </c>
      <c r="AY175" s="20" t="s">
        <v>152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79</v>
      </c>
      <c r="BK175" s="188">
        <f>ROUND(I175*H175,2)</f>
        <v>0</v>
      </c>
      <c r="BL175" s="20" t="s">
        <v>158</v>
      </c>
      <c r="BM175" s="187" t="s">
        <v>1312</v>
      </c>
    </row>
    <row r="176" s="2" customFormat="1">
      <c r="A176" s="39"/>
      <c r="B176" s="40"/>
      <c r="C176" s="39"/>
      <c r="D176" s="189" t="s">
        <v>160</v>
      </c>
      <c r="E176" s="39"/>
      <c r="F176" s="190" t="s">
        <v>304</v>
      </c>
      <c r="G176" s="39"/>
      <c r="H176" s="39"/>
      <c r="I176" s="191"/>
      <c r="J176" s="39"/>
      <c r="K176" s="39"/>
      <c r="L176" s="40"/>
      <c r="M176" s="192"/>
      <c r="N176" s="19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160</v>
      </c>
      <c r="AU176" s="20" t="s">
        <v>81</v>
      </c>
    </row>
    <row r="177" s="2" customFormat="1" ht="24.15" customHeight="1">
      <c r="A177" s="39"/>
      <c r="B177" s="174"/>
      <c r="C177" s="175" t="s">
        <v>8</v>
      </c>
      <c r="D177" s="175" t="s">
        <v>154</v>
      </c>
      <c r="E177" s="176" t="s">
        <v>305</v>
      </c>
      <c r="F177" s="177" t="s">
        <v>306</v>
      </c>
      <c r="G177" s="178" t="s">
        <v>157</v>
      </c>
      <c r="H177" s="179">
        <v>53.917999999999999</v>
      </c>
      <c r="I177" s="180"/>
      <c r="J177" s="181">
        <f>ROUND(I177*H177,2)</f>
        <v>0</v>
      </c>
      <c r="K177" s="182"/>
      <c r="L177" s="40"/>
      <c r="M177" s="183" t="s">
        <v>3</v>
      </c>
      <c r="N177" s="184" t="s">
        <v>43</v>
      </c>
      <c r="O177" s="73"/>
      <c r="P177" s="185">
        <f>O177*H177</f>
        <v>0</v>
      </c>
      <c r="Q177" s="185">
        <v>0</v>
      </c>
      <c r="R177" s="185">
        <f>Q177*H177</f>
        <v>0</v>
      </c>
      <c r="S177" s="185">
        <v>0.014</v>
      </c>
      <c r="T177" s="186">
        <f>S177*H177</f>
        <v>0.75485199999999997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87" t="s">
        <v>158</v>
      </c>
      <c r="AT177" s="187" t="s">
        <v>154</v>
      </c>
      <c r="AU177" s="187" t="s">
        <v>81</v>
      </c>
      <c r="AY177" s="20" t="s">
        <v>152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20" t="s">
        <v>79</v>
      </c>
      <c r="BK177" s="188">
        <f>ROUND(I177*H177,2)</f>
        <v>0</v>
      </c>
      <c r="BL177" s="20" t="s">
        <v>158</v>
      </c>
      <c r="BM177" s="187" t="s">
        <v>1313</v>
      </c>
    </row>
    <row r="178" s="2" customFormat="1">
      <c r="A178" s="39"/>
      <c r="B178" s="40"/>
      <c r="C178" s="39"/>
      <c r="D178" s="189" t="s">
        <v>160</v>
      </c>
      <c r="E178" s="39"/>
      <c r="F178" s="190" t="s">
        <v>308</v>
      </c>
      <c r="G178" s="39"/>
      <c r="H178" s="39"/>
      <c r="I178" s="191"/>
      <c r="J178" s="39"/>
      <c r="K178" s="39"/>
      <c r="L178" s="40"/>
      <c r="M178" s="192"/>
      <c r="N178" s="19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160</v>
      </c>
      <c r="AU178" s="20" t="s">
        <v>81</v>
      </c>
    </row>
    <row r="179" s="14" customFormat="1">
      <c r="A179" s="14"/>
      <c r="B179" s="203"/>
      <c r="C179" s="14"/>
      <c r="D179" s="195" t="s">
        <v>162</v>
      </c>
      <c r="E179" s="204" t="s">
        <v>3</v>
      </c>
      <c r="F179" s="205" t="s">
        <v>1287</v>
      </c>
      <c r="G179" s="14"/>
      <c r="H179" s="204" t="s">
        <v>3</v>
      </c>
      <c r="I179" s="206"/>
      <c r="J179" s="14"/>
      <c r="K179" s="14"/>
      <c r="L179" s="203"/>
      <c r="M179" s="207"/>
      <c r="N179" s="208"/>
      <c r="O179" s="208"/>
      <c r="P179" s="208"/>
      <c r="Q179" s="208"/>
      <c r="R179" s="208"/>
      <c r="S179" s="208"/>
      <c r="T179" s="20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4" t="s">
        <v>162</v>
      </c>
      <c r="AU179" s="204" t="s">
        <v>81</v>
      </c>
      <c r="AV179" s="14" t="s">
        <v>79</v>
      </c>
      <c r="AW179" s="14" t="s">
        <v>33</v>
      </c>
      <c r="AX179" s="14" t="s">
        <v>72</v>
      </c>
      <c r="AY179" s="204" t="s">
        <v>152</v>
      </c>
    </row>
    <row r="180" s="13" customFormat="1">
      <c r="A180" s="13"/>
      <c r="B180" s="194"/>
      <c r="C180" s="13"/>
      <c r="D180" s="195" t="s">
        <v>162</v>
      </c>
      <c r="E180" s="196" t="s">
        <v>3</v>
      </c>
      <c r="F180" s="197" t="s">
        <v>1288</v>
      </c>
      <c r="G180" s="13"/>
      <c r="H180" s="198">
        <v>16.920000000000002</v>
      </c>
      <c r="I180" s="199"/>
      <c r="J180" s="13"/>
      <c r="K180" s="13"/>
      <c r="L180" s="194"/>
      <c r="M180" s="200"/>
      <c r="N180" s="201"/>
      <c r="O180" s="201"/>
      <c r="P180" s="201"/>
      <c r="Q180" s="201"/>
      <c r="R180" s="201"/>
      <c r="S180" s="201"/>
      <c r="T180" s="20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162</v>
      </c>
      <c r="AU180" s="196" t="s">
        <v>81</v>
      </c>
      <c r="AV180" s="13" t="s">
        <v>81</v>
      </c>
      <c r="AW180" s="13" t="s">
        <v>33</v>
      </c>
      <c r="AX180" s="13" t="s">
        <v>72</v>
      </c>
      <c r="AY180" s="196" t="s">
        <v>152</v>
      </c>
    </row>
    <row r="181" s="13" customFormat="1">
      <c r="A181" s="13"/>
      <c r="B181" s="194"/>
      <c r="C181" s="13"/>
      <c r="D181" s="195" t="s">
        <v>162</v>
      </c>
      <c r="E181" s="196" t="s">
        <v>3</v>
      </c>
      <c r="F181" s="197" t="s">
        <v>1289</v>
      </c>
      <c r="G181" s="13"/>
      <c r="H181" s="198">
        <v>16.920000000000002</v>
      </c>
      <c r="I181" s="199"/>
      <c r="J181" s="13"/>
      <c r="K181" s="13"/>
      <c r="L181" s="194"/>
      <c r="M181" s="200"/>
      <c r="N181" s="201"/>
      <c r="O181" s="201"/>
      <c r="P181" s="201"/>
      <c r="Q181" s="201"/>
      <c r="R181" s="201"/>
      <c r="S181" s="201"/>
      <c r="T181" s="20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162</v>
      </c>
      <c r="AU181" s="196" t="s">
        <v>81</v>
      </c>
      <c r="AV181" s="13" t="s">
        <v>81</v>
      </c>
      <c r="AW181" s="13" t="s">
        <v>33</v>
      </c>
      <c r="AX181" s="13" t="s">
        <v>72</v>
      </c>
      <c r="AY181" s="196" t="s">
        <v>152</v>
      </c>
    </row>
    <row r="182" s="13" customFormat="1">
      <c r="A182" s="13"/>
      <c r="B182" s="194"/>
      <c r="C182" s="13"/>
      <c r="D182" s="195" t="s">
        <v>162</v>
      </c>
      <c r="E182" s="196" t="s">
        <v>3</v>
      </c>
      <c r="F182" s="197" t="s">
        <v>1290</v>
      </c>
      <c r="G182" s="13"/>
      <c r="H182" s="198">
        <v>2.7349999999999999</v>
      </c>
      <c r="I182" s="199"/>
      <c r="J182" s="13"/>
      <c r="K182" s="13"/>
      <c r="L182" s="194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162</v>
      </c>
      <c r="AU182" s="196" t="s">
        <v>81</v>
      </c>
      <c r="AV182" s="13" t="s">
        <v>81</v>
      </c>
      <c r="AW182" s="13" t="s">
        <v>33</v>
      </c>
      <c r="AX182" s="13" t="s">
        <v>72</v>
      </c>
      <c r="AY182" s="196" t="s">
        <v>152</v>
      </c>
    </row>
    <row r="183" s="13" customFormat="1">
      <c r="A183" s="13"/>
      <c r="B183" s="194"/>
      <c r="C183" s="13"/>
      <c r="D183" s="195" t="s">
        <v>162</v>
      </c>
      <c r="E183" s="196" t="s">
        <v>3</v>
      </c>
      <c r="F183" s="197" t="s">
        <v>1291</v>
      </c>
      <c r="G183" s="13"/>
      <c r="H183" s="198">
        <v>4.5119999999999996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162</v>
      </c>
      <c r="AU183" s="196" t="s">
        <v>81</v>
      </c>
      <c r="AV183" s="13" t="s">
        <v>81</v>
      </c>
      <c r="AW183" s="13" t="s">
        <v>33</v>
      </c>
      <c r="AX183" s="13" t="s">
        <v>72</v>
      </c>
      <c r="AY183" s="196" t="s">
        <v>152</v>
      </c>
    </row>
    <row r="184" s="13" customFormat="1">
      <c r="A184" s="13"/>
      <c r="B184" s="194"/>
      <c r="C184" s="13"/>
      <c r="D184" s="195" t="s">
        <v>162</v>
      </c>
      <c r="E184" s="196" t="s">
        <v>3</v>
      </c>
      <c r="F184" s="197" t="s">
        <v>1292</v>
      </c>
      <c r="G184" s="13"/>
      <c r="H184" s="198">
        <v>3.8069999999999999</v>
      </c>
      <c r="I184" s="199"/>
      <c r="J184" s="13"/>
      <c r="K184" s="13"/>
      <c r="L184" s="194"/>
      <c r="M184" s="200"/>
      <c r="N184" s="201"/>
      <c r="O184" s="201"/>
      <c r="P184" s="201"/>
      <c r="Q184" s="201"/>
      <c r="R184" s="201"/>
      <c r="S184" s="201"/>
      <c r="T184" s="20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6" t="s">
        <v>162</v>
      </c>
      <c r="AU184" s="196" t="s">
        <v>81</v>
      </c>
      <c r="AV184" s="13" t="s">
        <v>81</v>
      </c>
      <c r="AW184" s="13" t="s">
        <v>33</v>
      </c>
      <c r="AX184" s="13" t="s">
        <v>72</v>
      </c>
      <c r="AY184" s="196" t="s">
        <v>152</v>
      </c>
    </row>
    <row r="185" s="13" customFormat="1">
      <c r="A185" s="13"/>
      <c r="B185" s="194"/>
      <c r="C185" s="13"/>
      <c r="D185" s="195" t="s">
        <v>162</v>
      </c>
      <c r="E185" s="196" t="s">
        <v>3</v>
      </c>
      <c r="F185" s="197" t="s">
        <v>1293</v>
      </c>
      <c r="G185" s="13"/>
      <c r="H185" s="198">
        <v>4.7939999999999996</v>
      </c>
      <c r="I185" s="199"/>
      <c r="J185" s="13"/>
      <c r="K185" s="13"/>
      <c r="L185" s="194"/>
      <c r="M185" s="200"/>
      <c r="N185" s="201"/>
      <c r="O185" s="201"/>
      <c r="P185" s="201"/>
      <c r="Q185" s="201"/>
      <c r="R185" s="201"/>
      <c r="S185" s="201"/>
      <c r="T185" s="20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162</v>
      </c>
      <c r="AU185" s="196" t="s">
        <v>81</v>
      </c>
      <c r="AV185" s="13" t="s">
        <v>81</v>
      </c>
      <c r="AW185" s="13" t="s">
        <v>33</v>
      </c>
      <c r="AX185" s="13" t="s">
        <v>72</v>
      </c>
      <c r="AY185" s="196" t="s">
        <v>152</v>
      </c>
    </row>
    <row r="186" s="13" customFormat="1">
      <c r="A186" s="13"/>
      <c r="B186" s="194"/>
      <c r="C186" s="13"/>
      <c r="D186" s="195" t="s">
        <v>162</v>
      </c>
      <c r="E186" s="196" t="s">
        <v>3</v>
      </c>
      <c r="F186" s="197" t="s">
        <v>1294</v>
      </c>
      <c r="G186" s="13"/>
      <c r="H186" s="198">
        <v>4.2300000000000004</v>
      </c>
      <c r="I186" s="199"/>
      <c r="J186" s="13"/>
      <c r="K186" s="13"/>
      <c r="L186" s="194"/>
      <c r="M186" s="200"/>
      <c r="N186" s="201"/>
      <c r="O186" s="201"/>
      <c r="P186" s="201"/>
      <c r="Q186" s="201"/>
      <c r="R186" s="201"/>
      <c r="S186" s="201"/>
      <c r="T186" s="20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162</v>
      </c>
      <c r="AU186" s="196" t="s">
        <v>81</v>
      </c>
      <c r="AV186" s="13" t="s">
        <v>81</v>
      </c>
      <c r="AW186" s="13" t="s">
        <v>33</v>
      </c>
      <c r="AX186" s="13" t="s">
        <v>72</v>
      </c>
      <c r="AY186" s="196" t="s">
        <v>152</v>
      </c>
    </row>
    <row r="187" s="15" customFormat="1">
      <c r="A187" s="15"/>
      <c r="B187" s="210"/>
      <c r="C187" s="15"/>
      <c r="D187" s="195" t="s">
        <v>162</v>
      </c>
      <c r="E187" s="211" t="s">
        <v>3</v>
      </c>
      <c r="F187" s="212" t="s">
        <v>242</v>
      </c>
      <c r="G187" s="15"/>
      <c r="H187" s="213">
        <v>53.918000000000006</v>
      </c>
      <c r="I187" s="214"/>
      <c r="J187" s="15"/>
      <c r="K187" s="15"/>
      <c r="L187" s="210"/>
      <c r="M187" s="215"/>
      <c r="N187" s="216"/>
      <c r="O187" s="216"/>
      <c r="P187" s="216"/>
      <c r="Q187" s="216"/>
      <c r="R187" s="216"/>
      <c r="S187" s="216"/>
      <c r="T187" s="21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1" t="s">
        <v>162</v>
      </c>
      <c r="AU187" s="211" t="s">
        <v>81</v>
      </c>
      <c r="AV187" s="15" t="s">
        <v>158</v>
      </c>
      <c r="AW187" s="15" t="s">
        <v>33</v>
      </c>
      <c r="AX187" s="15" t="s">
        <v>79</v>
      </c>
      <c r="AY187" s="211" t="s">
        <v>152</v>
      </c>
    </row>
    <row r="188" s="2" customFormat="1" ht="24.15" customHeight="1">
      <c r="A188" s="39"/>
      <c r="B188" s="174"/>
      <c r="C188" s="175" t="s">
        <v>309</v>
      </c>
      <c r="D188" s="175" t="s">
        <v>154</v>
      </c>
      <c r="E188" s="176" t="s">
        <v>310</v>
      </c>
      <c r="F188" s="177" t="s">
        <v>311</v>
      </c>
      <c r="G188" s="178" t="s">
        <v>157</v>
      </c>
      <c r="H188" s="179">
        <v>148.518</v>
      </c>
      <c r="I188" s="180"/>
      <c r="J188" s="181">
        <f>ROUND(I188*H188,2)</f>
        <v>0</v>
      </c>
      <c r="K188" s="182"/>
      <c r="L188" s="40"/>
      <c r="M188" s="183" t="s">
        <v>3</v>
      </c>
      <c r="N188" s="184" t="s">
        <v>43</v>
      </c>
      <c r="O188" s="73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87" t="s">
        <v>158</v>
      </c>
      <c r="AT188" s="187" t="s">
        <v>154</v>
      </c>
      <c r="AU188" s="187" t="s">
        <v>81</v>
      </c>
      <c r="AY188" s="20" t="s">
        <v>152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0" t="s">
        <v>79</v>
      </c>
      <c r="BK188" s="188">
        <f>ROUND(I188*H188,2)</f>
        <v>0</v>
      </c>
      <c r="BL188" s="20" t="s">
        <v>158</v>
      </c>
      <c r="BM188" s="187" t="s">
        <v>1314</v>
      </c>
    </row>
    <row r="189" s="2" customFormat="1">
      <c r="A189" s="39"/>
      <c r="B189" s="40"/>
      <c r="C189" s="39"/>
      <c r="D189" s="189" t="s">
        <v>160</v>
      </c>
      <c r="E189" s="39"/>
      <c r="F189" s="190" t="s">
        <v>313</v>
      </c>
      <c r="G189" s="39"/>
      <c r="H189" s="39"/>
      <c r="I189" s="191"/>
      <c r="J189" s="39"/>
      <c r="K189" s="39"/>
      <c r="L189" s="40"/>
      <c r="M189" s="192"/>
      <c r="N189" s="19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160</v>
      </c>
      <c r="AU189" s="20" t="s">
        <v>81</v>
      </c>
    </row>
    <row r="190" s="13" customFormat="1">
      <c r="A190" s="13"/>
      <c r="B190" s="194"/>
      <c r="C190" s="13"/>
      <c r="D190" s="195" t="s">
        <v>162</v>
      </c>
      <c r="E190" s="196" t="s">
        <v>3</v>
      </c>
      <c r="F190" s="197" t="s">
        <v>1315</v>
      </c>
      <c r="G190" s="13"/>
      <c r="H190" s="198">
        <v>73</v>
      </c>
      <c r="I190" s="199"/>
      <c r="J190" s="13"/>
      <c r="K190" s="13"/>
      <c r="L190" s="194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162</v>
      </c>
      <c r="AU190" s="196" t="s">
        <v>81</v>
      </c>
      <c r="AV190" s="13" t="s">
        <v>81</v>
      </c>
      <c r="AW190" s="13" t="s">
        <v>33</v>
      </c>
      <c r="AX190" s="13" t="s">
        <v>72</v>
      </c>
      <c r="AY190" s="196" t="s">
        <v>152</v>
      </c>
    </row>
    <row r="191" s="13" customFormat="1">
      <c r="A191" s="13"/>
      <c r="B191" s="194"/>
      <c r="C191" s="13"/>
      <c r="D191" s="195" t="s">
        <v>162</v>
      </c>
      <c r="E191" s="196" t="s">
        <v>3</v>
      </c>
      <c r="F191" s="197" t="s">
        <v>1316</v>
      </c>
      <c r="G191" s="13"/>
      <c r="H191" s="198">
        <v>21.600000000000001</v>
      </c>
      <c r="I191" s="199"/>
      <c r="J191" s="13"/>
      <c r="K191" s="13"/>
      <c r="L191" s="194"/>
      <c r="M191" s="200"/>
      <c r="N191" s="201"/>
      <c r="O191" s="201"/>
      <c r="P191" s="201"/>
      <c r="Q191" s="201"/>
      <c r="R191" s="201"/>
      <c r="S191" s="201"/>
      <c r="T191" s="20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162</v>
      </c>
      <c r="AU191" s="196" t="s">
        <v>81</v>
      </c>
      <c r="AV191" s="13" t="s">
        <v>81</v>
      </c>
      <c r="AW191" s="13" t="s">
        <v>33</v>
      </c>
      <c r="AX191" s="13" t="s">
        <v>72</v>
      </c>
      <c r="AY191" s="196" t="s">
        <v>152</v>
      </c>
    </row>
    <row r="192" s="16" customFormat="1">
      <c r="A192" s="16"/>
      <c r="B192" s="219"/>
      <c r="C192" s="16"/>
      <c r="D192" s="195" t="s">
        <v>162</v>
      </c>
      <c r="E192" s="220" t="s">
        <v>3</v>
      </c>
      <c r="F192" s="221" t="s">
        <v>314</v>
      </c>
      <c r="G192" s="16"/>
      <c r="H192" s="222">
        <v>94.599999999999994</v>
      </c>
      <c r="I192" s="223"/>
      <c r="J192" s="16"/>
      <c r="K192" s="16"/>
      <c r="L192" s="219"/>
      <c r="M192" s="224"/>
      <c r="N192" s="225"/>
      <c r="O192" s="225"/>
      <c r="P192" s="225"/>
      <c r="Q192" s="225"/>
      <c r="R192" s="225"/>
      <c r="S192" s="225"/>
      <c r="T192" s="22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20" t="s">
        <v>162</v>
      </c>
      <c r="AU192" s="220" t="s">
        <v>81</v>
      </c>
      <c r="AV192" s="16" t="s">
        <v>168</v>
      </c>
      <c r="AW192" s="16" t="s">
        <v>33</v>
      </c>
      <c r="AX192" s="16" t="s">
        <v>72</v>
      </c>
      <c r="AY192" s="220" t="s">
        <v>152</v>
      </c>
    </row>
    <row r="193" s="14" customFormat="1">
      <c r="A193" s="14"/>
      <c r="B193" s="203"/>
      <c r="C193" s="14"/>
      <c r="D193" s="195" t="s">
        <v>162</v>
      </c>
      <c r="E193" s="204" t="s">
        <v>3</v>
      </c>
      <c r="F193" s="205" t="s">
        <v>1287</v>
      </c>
      <c r="G193" s="14"/>
      <c r="H193" s="204" t="s">
        <v>3</v>
      </c>
      <c r="I193" s="206"/>
      <c r="J193" s="14"/>
      <c r="K193" s="14"/>
      <c r="L193" s="203"/>
      <c r="M193" s="207"/>
      <c r="N193" s="208"/>
      <c r="O193" s="208"/>
      <c r="P193" s="208"/>
      <c r="Q193" s="208"/>
      <c r="R193" s="208"/>
      <c r="S193" s="208"/>
      <c r="T193" s="20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4" t="s">
        <v>162</v>
      </c>
      <c r="AU193" s="204" t="s">
        <v>81</v>
      </c>
      <c r="AV193" s="14" t="s">
        <v>79</v>
      </c>
      <c r="AW193" s="14" t="s">
        <v>33</v>
      </c>
      <c r="AX193" s="14" t="s">
        <v>72</v>
      </c>
      <c r="AY193" s="204" t="s">
        <v>152</v>
      </c>
    </row>
    <row r="194" s="13" customFormat="1">
      <c r="A194" s="13"/>
      <c r="B194" s="194"/>
      <c r="C194" s="13"/>
      <c r="D194" s="195" t="s">
        <v>162</v>
      </c>
      <c r="E194" s="196" t="s">
        <v>3</v>
      </c>
      <c r="F194" s="197" t="s">
        <v>1288</v>
      </c>
      <c r="G194" s="13"/>
      <c r="H194" s="198">
        <v>16.920000000000002</v>
      </c>
      <c r="I194" s="199"/>
      <c r="J194" s="13"/>
      <c r="K194" s="13"/>
      <c r="L194" s="194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162</v>
      </c>
      <c r="AU194" s="196" t="s">
        <v>81</v>
      </c>
      <c r="AV194" s="13" t="s">
        <v>81</v>
      </c>
      <c r="AW194" s="13" t="s">
        <v>33</v>
      </c>
      <c r="AX194" s="13" t="s">
        <v>72</v>
      </c>
      <c r="AY194" s="196" t="s">
        <v>152</v>
      </c>
    </row>
    <row r="195" s="13" customFormat="1">
      <c r="A195" s="13"/>
      <c r="B195" s="194"/>
      <c r="C195" s="13"/>
      <c r="D195" s="195" t="s">
        <v>162</v>
      </c>
      <c r="E195" s="196" t="s">
        <v>3</v>
      </c>
      <c r="F195" s="197" t="s">
        <v>1289</v>
      </c>
      <c r="G195" s="13"/>
      <c r="H195" s="198">
        <v>16.920000000000002</v>
      </c>
      <c r="I195" s="199"/>
      <c r="J195" s="13"/>
      <c r="K195" s="13"/>
      <c r="L195" s="194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162</v>
      </c>
      <c r="AU195" s="196" t="s">
        <v>81</v>
      </c>
      <c r="AV195" s="13" t="s">
        <v>81</v>
      </c>
      <c r="AW195" s="13" t="s">
        <v>33</v>
      </c>
      <c r="AX195" s="13" t="s">
        <v>72</v>
      </c>
      <c r="AY195" s="196" t="s">
        <v>152</v>
      </c>
    </row>
    <row r="196" s="13" customFormat="1">
      <c r="A196" s="13"/>
      <c r="B196" s="194"/>
      <c r="C196" s="13"/>
      <c r="D196" s="195" t="s">
        <v>162</v>
      </c>
      <c r="E196" s="196" t="s">
        <v>3</v>
      </c>
      <c r="F196" s="197" t="s">
        <v>1290</v>
      </c>
      <c r="G196" s="13"/>
      <c r="H196" s="198">
        <v>2.7349999999999999</v>
      </c>
      <c r="I196" s="199"/>
      <c r="J196" s="13"/>
      <c r="K196" s="13"/>
      <c r="L196" s="194"/>
      <c r="M196" s="200"/>
      <c r="N196" s="201"/>
      <c r="O196" s="201"/>
      <c r="P196" s="201"/>
      <c r="Q196" s="201"/>
      <c r="R196" s="201"/>
      <c r="S196" s="201"/>
      <c r="T196" s="20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162</v>
      </c>
      <c r="AU196" s="196" t="s">
        <v>81</v>
      </c>
      <c r="AV196" s="13" t="s">
        <v>81</v>
      </c>
      <c r="AW196" s="13" t="s">
        <v>33</v>
      </c>
      <c r="AX196" s="13" t="s">
        <v>72</v>
      </c>
      <c r="AY196" s="196" t="s">
        <v>152</v>
      </c>
    </row>
    <row r="197" s="13" customFormat="1">
      <c r="A197" s="13"/>
      <c r="B197" s="194"/>
      <c r="C197" s="13"/>
      <c r="D197" s="195" t="s">
        <v>162</v>
      </c>
      <c r="E197" s="196" t="s">
        <v>3</v>
      </c>
      <c r="F197" s="197" t="s">
        <v>1291</v>
      </c>
      <c r="G197" s="13"/>
      <c r="H197" s="198">
        <v>4.5119999999999996</v>
      </c>
      <c r="I197" s="199"/>
      <c r="J197" s="13"/>
      <c r="K197" s="13"/>
      <c r="L197" s="194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162</v>
      </c>
      <c r="AU197" s="196" t="s">
        <v>81</v>
      </c>
      <c r="AV197" s="13" t="s">
        <v>81</v>
      </c>
      <c r="AW197" s="13" t="s">
        <v>33</v>
      </c>
      <c r="AX197" s="13" t="s">
        <v>72</v>
      </c>
      <c r="AY197" s="196" t="s">
        <v>152</v>
      </c>
    </row>
    <row r="198" s="13" customFormat="1">
      <c r="A198" s="13"/>
      <c r="B198" s="194"/>
      <c r="C198" s="13"/>
      <c r="D198" s="195" t="s">
        <v>162</v>
      </c>
      <c r="E198" s="196" t="s">
        <v>3</v>
      </c>
      <c r="F198" s="197" t="s">
        <v>1292</v>
      </c>
      <c r="G198" s="13"/>
      <c r="H198" s="198">
        <v>3.8069999999999999</v>
      </c>
      <c r="I198" s="199"/>
      <c r="J198" s="13"/>
      <c r="K198" s="13"/>
      <c r="L198" s="194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162</v>
      </c>
      <c r="AU198" s="196" t="s">
        <v>81</v>
      </c>
      <c r="AV198" s="13" t="s">
        <v>81</v>
      </c>
      <c r="AW198" s="13" t="s">
        <v>33</v>
      </c>
      <c r="AX198" s="13" t="s">
        <v>72</v>
      </c>
      <c r="AY198" s="196" t="s">
        <v>152</v>
      </c>
    </row>
    <row r="199" s="13" customFormat="1">
      <c r="A199" s="13"/>
      <c r="B199" s="194"/>
      <c r="C199" s="13"/>
      <c r="D199" s="195" t="s">
        <v>162</v>
      </c>
      <c r="E199" s="196" t="s">
        <v>3</v>
      </c>
      <c r="F199" s="197" t="s">
        <v>1293</v>
      </c>
      <c r="G199" s="13"/>
      <c r="H199" s="198">
        <v>4.7939999999999996</v>
      </c>
      <c r="I199" s="199"/>
      <c r="J199" s="13"/>
      <c r="K199" s="13"/>
      <c r="L199" s="194"/>
      <c r="M199" s="200"/>
      <c r="N199" s="201"/>
      <c r="O199" s="201"/>
      <c r="P199" s="201"/>
      <c r="Q199" s="201"/>
      <c r="R199" s="201"/>
      <c r="S199" s="201"/>
      <c r="T199" s="20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6" t="s">
        <v>162</v>
      </c>
      <c r="AU199" s="196" t="s">
        <v>81</v>
      </c>
      <c r="AV199" s="13" t="s">
        <v>81</v>
      </c>
      <c r="AW199" s="13" t="s">
        <v>33</v>
      </c>
      <c r="AX199" s="13" t="s">
        <v>72</v>
      </c>
      <c r="AY199" s="196" t="s">
        <v>152</v>
      </c>
    </row>
    <row r="200" s="13" customFormat="1">
      <c r="A200" s="13"/>
      <c r="B200" s="194"/>
      <c r="C200" s="13"/>
      <c r="D200" s="195" t="s">
        <v>162</v>
      </c>
      <c r="E200" s="196" t="s">
        <v>3</v>
      </c>
      <c r="F200" s="197" t="s">
        <v>1294</v>
      </c>
      <c r="G200" s="13"/>
      <c r="H200" s="198">
        <v>4.2300000000000004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162</v>
      </c>
      <c r="AU200" s="196" t="s">
        <v>81</v>
      </c>
      <c r="AV200" s="13" t="s">
        <v>81</v>
      </c>
      <c r="AW200" s="13" t="s">
        <v>33</v>
      </c>
      <c r="AX200" s="13" t="s">
        <v>72</v>
      </c>
      <c r="AY200" s="196" t="s">
        <v>152</v>
      </c>
    </row>
    <row r="201" s="16" customFormat="1">
      <c r="A201" s="16"/>
      <c r="B201" s="219"/>
      <c r="C201" s="16"/>
      <c r="D201" s="195" t="s">
        <v>162</v>
      </c>
      <c r="E201" s="220" t="s">
        <v>3</v>
      </c>
      <c r="F201" s="221" t="s">
        <v>314</v>
      </c>
      <c r="G201" s="16"/>
      <c r="H201" s="222">
        <v>53.918000000000006</v>
      </c>
      <c r="I201" s="223"/>
      <c r="J201" s="16"/>
      <c r="K201" s="16"/>
      <c r="L201" s="219"/>
      <c r="M201" s="224"/>
      <c r="N201" s="225"/>
      <c r="O201" s="225"/>
      <c r="P201" s="225"/>
      <c r="Q201" s="225"/>
      <c r="R201" s="225"/>
      <c r="S201" s="225"/>
      <c r="T201" s="22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20" t="s">
        <v>162</v>
      </c>
      <c r="AU201" s="220" t="s">
        <v>81</v>
      </c>
      <c r="AV201" s="16" t="s">
        <v>168</v>
      </c>
      <c r="AW201" s="16" t="s">
        <v>33</v>
      </c>
      <c r="AX201" s="16" t="s">
        <v>72</v>
      </c>
      <c r="AY201" s="220" t="s">
        <v>152</v>
      </c>
    </row>
    <row r="202" s="15" customFormat="1">
      <c r="A202" s="15"/>
      <c r="B202" s="210"/>
      <c r="C202" s="15"/>
      <c r="D202" s="195" t="s">
        <v>162</v>
      </c>
      <c r="E202" s="211" t="s">
        <v>3</v>
      </c>
      <c r="F202" s="212" t="s">
        <v>242</v>
      </c>
      <c r="G202" s="15"/>
      <c r="H202" s="213">
        <v>148.518</v>
      </c>
      <c r="I202" s="214"/>
      <c r="J202" s="15"/>
      <c r="K202" s="15"/>
      <c r="L202" s="210"/>
      <c r="M202" s="215"/>
      <c r="N202" s="216"/>
      <c r="O202" s="216"/>
      <c r="P202" s="216"/>
      <c r="Q202" s="216"/>
      <c r="R202" s="216"/>
      <c r="S202" s="216"/>
      <c r="T202" s="21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11" t="s">
        <v>162</v>
      </c>
      <c r="AU202" s="211" t="s">
        <v>81</v>
      </c>
      <c r="AV202" s="15" t="s">
        <v>158</v>
      </c>
      <c r="AW202" s="15" t="s">
        <v>33</v>
      </c>
      <c r="AX202" s="15" t="s">
        <v>79</v>
      </c>
      <c r="AY202" s="211" t="s">
        <v>152</v>
      </c>
    </row>
    <row r="203" s="2" customFormat="1" ht="24.15" customHeight="1">
      <c r="A203" s="39"/>
      <c r="B203" s="174"/>
      <c r="C203" s="175" t="s">
        <v>319</v>
      </c>
      <c r="D203" s="175" t="s">
        <v>154</v>
      </c>
      <c r="E203" s="176" t="s">
        <v>320</v>
      </c>
      <c r="F203" s="177" t="s">
        <v>321</v>
      </c>
      <c r="G203" s="178" t="s">
        <v>157</v>
      </c>
      <c r="H203" s="179">
        <v>94.599999999999994</v>
      </c>
      <c r="I203" s="180"/>
      <c r="J203" s="181">
        <f>ROUND(I203*H203,2)</f>
        <v>0</v>
      </c>
      <c r="K203" s="182"/>
      <c r="L203" s="40"/>
      <c r="M203" s="183" t="s">
        <v>3</v>
      </c>
      <c r="N203" s="184" t="s">
        <v>43</v>
      </c>
      <c r="O203" s="73"/>
      <c r="P203" s="185">
        <f>O203*H203</f>
        <v>0</v>
      </c>
      <c r="Q203" s="185">
        <v>0.019429999999999999</v>
      </c>
      <c r="R203" s="185">
        <f>Q203*H203</f>
        <v>1.8380779999999999</v>
      </c>
      <c r="S203" s="185">
        <v>0</v>
      </c>
      <c r="T203" s="18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7" t="s">
        <v>158</v>
      </c>
      <c r="AT203" s="187" t="s">
        <v>154</v>
      </c>
      <c r="AU203" s="187" t="s">
        <v>81</v>
      </c>
      <c r="AY203" s="20" t="s">
        <v>152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20" t="s">
        <v>79</v>
      </c>
      <c r="BK203" s="188">
        <f>ROUND(I203*H203,2)</f>
        <v>0</v>
      </c>
      <c r="BL203" s="20" t="s">
        <v>158</v>
      </c>
      <c r="BM203" s="187" t="s">
        <v>1317</v>
      </c>
    </row>
    <row r="204" s="2" customFormat="1">
      <c r="A204" s="39"/>
      <c r="B204" s="40"/>
      <c r="C204" s="39"/>
      <c r="D204" s="189" t="s">
        <v>160</v>
      </c>
      <c r="E204" s="39"/>
      <c r="F204" s="190" t="s">
        <v>323</v>
      </c>
      <c r="G204" s="39"/>
      <c r="H204" s="39"/>
      <c r="I204" s="191"/>
      <c r="J204" s="39"/>
      <c r="K204" s="39"/>
      <c r="L204" s="40"/>
      <c r="M204" s="192"/>
      <c r="N204" s="19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160</v>
      </c>
      <c r="AU204" s="20" t="s">
        <v>81</v>
      </c>
    </row>
    <row r="205" s="13" customFormat="1">
      <c r="A205" s="13"/>
      <c r="B205" s="194"/>
      <c r="C205" s="13"/>
      <c r="D205" s="195" t="s">
        <v>162</v>
      </c>
      <c r="E205" s="196" t="s">
        <v>3</v>
      </c>
      <c r="F205" s="197" t="s">
        <v>1315</v>
      </c>
      <c r="G205" s="13"/>
      <c r="H205" s="198">
        <v>73</v>
      </c>
      <c r="I205" s="199"/>
      <c r="J205" s="13"/>
      <c r="K205" s="13"/>
      <c r="L205" s="194"/>
      <c r="M205" s="200"/>
      <c r="N205" s="201"/>
      <c r="O205" s="201"/>
      <c r="P205" s="201"/>
      <c r="Q205" s="201"/>
      <c r="R205" s="201"/>
      <c r="S205" s="201"/>
      <c r="T205" s="20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162</v>
      </c>
      <c r="AU205" s="196" t="s">
        <v>81</v>
      </c>
      <c r="AV205" s="13" t="s">
        <v>81</v>
      </c>
      <c r="AW205" s="13" t="s">
        <v>33</v>
      </c>
      <c r="AX205" s="13" t="s">
        <v>72</v>
      </c>
      <c r="AY205" s="196" t="s">
        <v>152</v>
      </c>
    </row>
    <row r="206" s="13" customFormat="1">
      <c r="A206" s="13"/>
      <c r="B206" s="194"/>
      <c r="C206" s="13"/>
      <c r="D206" s="195" t="s">
        <v>162</v>
      </c>
      <c r="E206" s="196" t="s">
        <v>3</v>
      </c>
      <c r="F206" s="197" t="s">
        <v>1316</v>
      </c>
      <c r="G206" s="13"/>
      <c r="H206" s="198">
        <v>21.600000000000001</v>
      </c>
      <c r="I206" s="199"/>
      <c r="J206" s="13"/>
      <c r="K206" s="13"/>
      <c r="L206" s="194"/>
      <c r="M206" s="200"/>
      <c r="N206" s="201"/>
      <c r="O206" s="201"/>
      <c r="P206" s="201"/>
      <c r="Q206" s="201"/>
      <c r="R206" s="201"/>
      <c r="S206" s="201"/>
      <c r="T206" s="20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6" t="s">
        <v>162</v>
      </c>
      <c r="AU206" s="196" t="s">
        <v>81</v>
      </c>
      <c r="AV206" s="13" t="s">
        <v>81</v>
      </c>
      <c r="AW206" s="13" t="s">
        <v>33</v>
      </c>
      <c r="AX206" s="13" t="s">
        <v>72</v>
      </c>
      <c r="AY206" s="196" t="s">
        <v>152</v>
      </c>
    </row>
    <row r="207" s="15" customFormat="1">
      <c r="A207" s="15"/>
      <c r="B207" s="210"/>
      <c r="C207" s="15"/>
      <c r="D207" s="195" t="s">
        <v>162</v>
      </c>
      <c r="E207" s="211" t="s">
        <v>3</v>
      </c>
      <c r="F207" s="212" t="s">
        <v>242</v>
      </c>
      <c r="G207" s="15"/>
      <c r="H207" s="213">
        <v>94.599999999999994</v>
      </c>
      <c r="I207" s="214"/>
      <c r="J207" s="15"/>
      <c r="K207" s="15"/>
      <c r="L207" s="210"/>
      <c r="M207" s="215"/>
      <c r="N207" s="216"/>
      <c r="O207" s="216"/>
      <c r="P207" s="216"/>
      <c r="Q207" s="216"/>
      <c r="R207" s="216"/>
      <c r="S207" s="216"/>
      <c r="T207" s="21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1" t="s">
        <v>162</v>
      </c>
      <c r="AU207" s="211" t="s">
        <v>81</v>
      </c>
      <c r="AV207" s="15" t="s">
        <v>158</v>
      </c>
      <c r="AW207" s="15" t="s">
        <v>33</v>
      </c>
      <c r="AX207" s="15" t="s">
        <v>79</v>
      </c>
      <c r="AY207" s="211" t="s">
        <v>152</v>
      </c>
    </row>
    <row r="208" s="12" customFormat="1" ht="22.8" customHeight="1">
      <c r="A208" s="12"/>
      <c r="B208" s="161"/>
      <c r="C208" s="12"/>
      <c r="D208" s="162" t="s">
        <v>71</v>
      </c>
      <c r="E208" s="172" t="s">
        <v>324</v>
      </c>
      <c r="F208" s="172" t="s">
        <v>325</v>
      </c>
      <c r="G208" s="12"/>
      <c r="H208" s="12"/>
      <c r="I208" s="164"/>
      <c r="J208" s="173">
        <f>BK208</f>
        <v>0</v>
      </c>
      <c r="K208" s="12"/>
      <c r="L208" s="161"/>
      <c r="M208" s="166"/>
      <c r="N208" s="167"/>
      <c r="O208" s="167"/>
      <c r="P208" s="168">
        <f>SUM(P209:P219)</f>
        <v>0</v>
      </c>
      <c r="Q208" s="167"/>
      <c r="R208" s="168">
        <f>SUM(R209:R219)</f>
        <v>0</v>
      </c>
      <c r="S208" s="167"/>
      <c r="T208" s="169">
        <f>SUM(T209:T219)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2" t="s">
        <v>79</v>
      </c>
      <c r="AT208" s="170" t="s">
        <v>71</v>
      </c>
      <c r="AU208" s="170" t="s">
        <v>79</v>
      </c>
      <c r="AY208" s="162" t="s">
        <v>152</v>
      </c>
      <c r="BK208" s="171">
        <f>SUM(BK209:BK219)</f>
        <v>0</v>
      </c>
    </row>
    <row r="209" s="2" customFormat="1" ht="44.25" customHeight="1">
      <c r="A209" s="39"/>
      <c r="B209" s="174"/>
      <c r="C209" s="175" t="s">
        <v>326</v>
      </c>
      <c r="D209" s="175" t="s">
        <v>154</v>
      </c>
      <c r="E209" s="176" t="s">
        <v>327</v>
      </c>
      <c r="F209" s="177" t="s">
        <v>328</v>
      </c>
      <c r="G209" s="178" t="s">
        <v>329</v>
      </c>
      <c r="H209" s="179">
        <v>145.12899999999999</v>
      </c>
      <c r="I209" s="180"/>
      <c r="J209" s="181">
        <f>ROUND(I209*H209,2)</f>
        <v>0</v>
      </c>
      <c r="K209" s="182"/>
      <c r="L209" s="40"/>
      <c r="M209" s="183" t="s">
        <v>3</v>
      </c>
      <c r="N209" s="184" t="s">
        <v>43</v>
      </c>
      <c r="O209" s="73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7" t="s">
        <v>158</v>
      </c>
      <c r="AT209" s="187" t="s">
        <v>154</v>
      </c>
      <c r="AU209" s="187" t="s">
        <v>81</v>
      </c>
      <c r="AY209" s="20" t="s">
        <v>152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79</v>
      </c>
      <c r="BK209" s="188">
        <f>ROUND(I209*H209,2)</f>
        <v>0</v>
      </c>
      <c r="BL209" s="20" t="s">
        <v>158</v>
      </c>
      <c r="BM209" s="187" t="s">
        <v>1318</v>
      </c>
    </row>
    <row r="210" s="2" customFormat="1">
      <c r="A210" s="39"/>
      <c r="B210" s="40"/>
      <c r="C210" s="39"/>
      <c r="D210" s="189" t="s">
        <v>160</v>
      </c>
      <c r="E210" s="39"/>
      <c r="F210" s="190" t="s">
        <v>331</v>
      </c>
      <c r="G210" s="39"/>
      <c r="H210" s="39"/>
      <c r="I210" s="191"/>
      <c r="J210" s="39"/>
      <c r="K210" s="39"/>
      <c r="L210" s="40"/>
      <c r="M210" s="192"/>
      <c r="N210" s="19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160</v>
      </c>
      <c r="AU210" s="20" t="s">
        <v>81</v>
      </c>
    </row>
    <row r="211" s="2" customFormat="1" ht="33" customHeight="1">
      <c r="A211" s="39"/>
      <c r="B211" s="174"/>
      <c r="C211" s="175" t="s">
        <v>332</v>
      </c>
      <c r="D211" s="175" t="s">
        <v>154</v>
      </c>
      <c r="E211" s="176" t="s">
        <v>333</v>
      </c>
      <c r="F211" s="177" t="s">
        <v>334</v>
      </c>
      <c r="G211" s="178" t="s">
        <v>329</v>
      </c>
      <c r="H211" s="179">
        <v>145.12899999999999</v>
      </c>
      <c r="I211" s="180"/>
      <c r="J211" s="181">
        <f>ROUND(I211*H211,2)</f>
        <v>0</v>
      </c>
      <c r="K211" s="182"/>
      <c r="L211" s="40"/>
      <c r="M211" s="183" t="s">
        <v>3</v>
      </c>
      <c r="N211" s="184" t="s">
        <v>43</v>
      </c>
      <c r="O211" s="73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187" t="s">
        <v>158</v>
      </c>
      <c r="AT211" s="187" t="s">
        <v>154</v>
      </c>
      <c r="AU211" s="187" t="s">
        <v>81</v>
      </c>
      <c r="AY211" s="20" t="s">
        <v>152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20" t="s">
        <v>79</v>
      </c>
      <c r="BK211" s="188">
        <f>ROUND(I211*H211,2)</f>
        <v>0</v>
      </c>
      <c r="BL211" s="20" t="s">
        <v>158</v>
      </c>
      <c r="BM211" s="187" t="s">
        <v>1319</v>
      </c>
    </row>
    <row r="212" s="2" customFormat="1">
      <c r="A212" s="39"/>
      <c r="B212" s="40"/>
      <c r="C212" s="39"/>
      <c r="D212" s="189" t="s">
        <v>160</v>
      </c>
      <c r="E212" s="39"/>
      <c r="F212" s="190" t="s">
        <v>336</v>
      </c>
      <c r="G212" s="39"/>
      <c r="H212" s="39"/>
      <c r="I212" s="191"/>
      <c r="J212" s="39"/>
      <c r="K212" s="39"/>
      <c r="L212" s="40"/>
      <c r="M212" s="192"/>
      <c r="N212" s="193"/>
      <c r="O212" s="73"/>
      <c r="P212" s="73"/>
      <c r="Q212" s="73"/>
      <c r="R212" s="73"/>
      <c r="S212" s="73"/>
      <c r="T212" s="74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20" t="s">
        <v>160</v>
      </c>
      <c r="AU212" s="20" t="s">
        <v>81</v>
      </c>
    </row>
    <row r="213" s="2" customFormat="1" ht="44.25" customHeight="1">
      <c r="A213" s="39"/>
      <c r="B213" s="174"/>
      <c r="C213" s="175" t="s">
        <v>337</v>
      </c>
      <c r="D213" s="175" t="s">
        <v>154</v>
      </c>
      <c r="E213" s="176" t="s">
        <v>338</v>
      </c>
      <c r="F213" s="177" t="s">
        <v>339</v>
      </c>
      <c r="G213" s="178" t="s">
        <v>329</v>
      </c>
      <c r="H213" s="179">
        <v>2031.806</v>
      </c>
      <c r="I213" s="180"/>
      <c r="J213" s="181">
        <f>ROUND(I213*H213,2)</f>
        <v>0</v>
      </c>
      <c r="K213" s="182"/>
      <c r="L213" s="40"/>
      <c r="M213" s="183" t="s">
        <v>3</v>
      </c>
      <c r="N213" s="184" t="s">
        <v>43</v>
      </c>
      <c r="O213" s="73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87" t="s">
        <v>158</v>
      </c>
      <c r="AT213" s="187" t="s">
        <v>154</v>
      </c>
      <c r="AU213" s="187" t="s">
        <v>81</v>
      </c>
      <c r="AY213" s="20" t="s">
        <v>152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79</v>
      </c>
      <c r="BK213" s="188">
        <f>ROUND(I213*H213,2)</f>
        <v>0</v>
      </c>
      <c r="BL213" s="20" t="s">
        <v>158</v>
      </c>
      <c r="BM213" s="187" t="s">
        <v>1320</v>
      </c>
    </row>
    <row r="214" s="2" customFormat="1">
      <c r="A214" s="39"/>
      <c r="B214" s="40"/>
      <c r="C214" s="39"/>
      <c r="D214" s="189" t="s">
        <v>160</v>
      </c>
      <c r="E214" s="39"/>
      <c r="F214" s="190" t="s">
        <v>341</v>
      </c>
      <c r="G214" s="39"/>
      <c r="H214" s="39"/>
      <c r="I214" s="191"/>
      <c r="J214" s="39"/>
      <c r="K214" s="39"/>
      <c r="L214" s="40"/>
      <c r="M214" s="192"/>
      <c r="N214" s="19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160</v>
      </c>
      <c r="AU214" s="20" t="s">
        <v>81</v>
      </c>
    </row>
    <row r="215" s="2" customFormat="1">
      <c r="A215" s="39"/>
      <c r="B215" s="40"/>
      <c r="C215" s="39"/>
      <c r="D215" s="195" t="s">
        <v>272</v>
      </c>
      <c r="E215" s="39"/>
      <c r="F215" s="218" t="s">
        <v>342</v>
      </c>
      <c r="G215" s="39"/>
      <c r="H215" s="39"/>
      <c r="I215" s="191"/>
      <c r="J215" s="39"/>
      <c r="K215" s="39"/>
      <c r="L215" s="40"/>
      <c r="M215" s="192"/>
      <c r="N215" s="19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272</v>
      </c>
      <c r="AU215" s="20" t="s">
        <v>81</v>
      </c>
    </row>
    <row r="216" s="13" customFormat="1">
      <c r="A216" s="13"/>
      <c r="B216" s="194"/>
      <c r="C216" s="13"/>
      <c r="D216" s="195" t="s">
        <v>162</v>
      </c>
      <c r="E216" s="13"/>
      <c r="F216" s="197" t="s">
        <v>1321</v>
      </c>
      <c r="G216" s="13"/>
      <c r="H216" s="198">
        <v>2031.806</v>
      </c>
      <c r="I216" s="199"/>
      <c r="J216" s="13"/>
      <c r="K216" s="13"/>
      <c r="L216" s="194"/>
      <c r="M216" s="200"/>
      <c r="N216" s="201"/>
      <c r="O216" s="201"/>
      <c r="P216" s="201"/>
      <c r="Q216" s="201"/>
      <c r="R216" s="201"/>
      <c r="S216" s="201"/>
      <c r="T216" s="20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162</v>
      </c>
      <c r="AU216" s="196" t="s">
        <v>81</v>
      </c>
      <c r="AV216" s="13" t="s">
        <v>81</v>
      </c>
      <c r="AW216" s="13" t="s">
        <v>4</v>
      </c>
      <c r="AX216" s="13" t="s">
        <v>79</v>
      </c>
      <c r="AY216" s="196" t="s">
        <v>152</v>
      </c>
    </row>
    <row r="217" s="2" customFormat="1" ht="24.15" customHeight="1">
      <c r="A217" s="39"/>
      <c r="B217" s="174"/>
      <c r="C217" s="175" t="s">
        <v>344</v>
      </c>
      <c r="D217" s="175" t="s">
        <v>154</v>
      </c>
      <c r="E217" s="176" t="s">
        <v>345</v>
      </c>
      <c r="F217" s="177" t="s">
        <v>346</v>
      </c>
      <c r="G217" s="178" t="s">
        <v>329</v>
      </c>
      <c r="H217" s="179">
        <v>145.12899999999999</v>
      </c>
      <c r="I217" s="180"/>
      <c r="J217" s="181">
        <f>ROUND(I217*H217,2)</f>
        <v>0</v>
      </c>
      <c r="K217" s="182"/>
      <c r="L217" s="40"/>
      <c r="M217" s="183" t="s">
        <v>3</v>
      </c>
      <c r="N217" s="184" t="s">
        <v>43</v>
      </c>
      <c r="O217" s="73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187" t="s">
        <v>158</v>
      </c>
      <c r="AT217" s="187" t="s">
        <v>154</v>
      </c>
      <c r="AU217" s="187" t="s">
        <v>81</v>
      </c>
      <c r="AY217" s="20" t="s">
        <v>152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20" t="s">
        <v>79</v>
      </c>
      <c r="BK217" s="188">
        <f>ROUND(I217*H217,2)</f>
        <v>0</v>
      </c>
      <c r="BL217" s="20" t="s">
        <v>158</v>
      </c>
      <c r="BM217" s="187" t="s">
        <v>1322</v>
      </c>
    </row>
    <row r="218" s="2" customFormat="1">
      <c r="A218" s="39"/>
      <c r="B218" s="40"/>
      <c r="C218" s="39"/>
      <c r="D218" s="189" t="s">
        <v>160</v>
      </c>
      <c r="E218" s="39"/>
      <c r="F218" s="190" t="s">
        <v>348</v>
      </c>
      <c r="G218" s="39"/>
      <c r="H218" s="39"/>
      <c r="I218" s="191"/>
      <c r="J218" s="39"/>
      <c r="K218" s="39"/>
      <c r="L218" s="40"/>
      <c r="M218" s="192"/>
      <c r="N218" s="193"/>
      <c r="O218" s="73"/>
      <c r="P218" s="73"/>
      <c r="Q218" s="73"/>
      <c r="R218" s="73"/>
      <c r="S218" s="73"/>
      <c r="T218" s="74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20" t="s">
        <v>160</v>
      </c>
      <c r="AU218" s="20" t="s">
        <v>81</v>
      </c>
    </row>
    <row r="219" s="2" customFormat="1">
      <c r="A219" s="39"/>
      <c r="B219" s="40"/>
      <c r="C219" s="39"/>
      <c r="D219" s="195" t="s">
        <v>272</v>
      </c>
      <c r="E219" s="39"/>
      <c r="F219" s="218" t="s">
        <v>349</v>
      </c>
      <c r="G219" s="39"/>
      <c r="H219" s="39"/>
      <c r="I219" s="191"/>
      <c r="J219" s="39"/>
      <c r="K219" s="39"/>
      <c r="L219" s="40"/>
      <c r="M219" s="192"/>
      <c r="N219" s="193"/>
      <c r="O219" s="73"/>
      <c r="P219" s="73"/>
      <c r="Q219" s="73"/>
      <c r="R219" s="73"/>
      <c r="S219" s="73"/>
      <c r="T219" s="74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20" t="s">
        <v>272</v>
      </c>
      <c r="AU219" s="20" t="s">
        <v>81</v>
      </c>
    </row>
    <row r="220" s="12" customFormat="1" ht="22.8" customHeight="1">
      <c r="A220" s="12"/>
      <c r="B220" s="161"/>
      <c r="C220" s="12"/>
      <c r="D220" s="162" t="s">
        <v>71</v>
      </c>
      <c r="E220" s="172" t="s">
        <v>350</v>
      </c>
      <c r="F220" s="172" t="s">
        <v>351</v>
      </c>
      <c r="G220" s="12"/>
      <c r="H220" s="12"/>
      <c r="I220" s="164"/>
      <c r="J220" s="173">
        <f>BK220</f>
        <v>0</v>
      </c>
      <c r="K220" s="12"/>
      <c r="L220" s="161"/>
      <c r="M220" s="166"/>
      <c r="N220" s="167"/>
      <c r="O220" s="167"/>
      <c r="P220" s="168">
        <f>SUM(P221:P222)</f>
        <v>0</v>
      </c>
      <c r="Q220" s="167"/>
      <c r="R220" s="168">
        <f>SUM(R221:R222)</f>
        <v>0</v>
      </c>
      <c r="S220" s="167"/>
      <c r="T220" s="169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2" t="s">
        <v>79</v>
      </c>
      <c r="AT220" s="170" t="s">
        <v>71</v>
      </c>
      <c r="AU220" s="170" t="s">
        <v>79</v>
      </c>
      <c r="AY220" s="162" t="s">
        <v>152</v>
      </c>
      <c r="BK220" s="171">
        <f>SUM(BK221:BK222)</f>
        <v>0</v>
      </c>
    </row>
    <row r="221" s="2" customFormat="1" ht="55.5" customHeight="1">
      <c r="A221" s="39"/>
      <c r="B221" s="174"/>
      <c r="C221" s="175" t="s">
        <v>352</v>
      </c>
      <c r="D221" s="175" t="s">
        <v>154</v>
      </c>
      <c r="E221" s="176" t="s">
        <v>353</v>
      </c>
      <c r="F221" s="177" t="s">
        <v>354</v>
      </c>
      <c r="G221" s="178" t="s">
        <v>329</v>
      </c>
      <c r="H221" s="179">
        <v>51.250999999999998</v>
      </c>
      <c r="I221" s="180"/>
      <c r="J221" s="181">
        <f>ROUND(I221*H221,2)</f>
        <v>0</v>
      </c>
      <c r="K221" s="182"/>
      <c r="L221" s="40"/>
      <c r="M221" s="183" t="s">
        <v>3</v>
      </c>
      <c r="N221" s="184" t="s">
        <v>43</v>
      </c>
      <c r="O221" s="73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87" t="s">
        <v>158</v>
      </c>
      <c r="AT221" s="187" t="s">
        <v>154</v>
      </c>
      <c r="AU221" s="187" t="s">
        <v>81</v>
      </c>
      <c r="AY221" s="20" t="s">
        <v>152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20" t="s">
        <v>79</v>
      </c>
      <c r="BK221" s="188">
        <f>ROUND(I221*H221,2)</f>
        <v>0</v>
      </c>
      <c r="BL221" s="20" t="s">
        <v>158</v>
      </c>
      <c r="BM221" s="187" t="s">
        <v>1323</v>
      </c>
    </row>
    <row r="222" s="2" customFormat="1">
      <c r="A222" s="39"/>
      <c r="B222" s="40"/>
      <c r="C222" s="39"/>
      <c r="D222" s="189" t="s">
        <v>160</v>
      </c>
      <c r="E222" s="39"/>
      <c r="F222" s="190" t="s">
        <v>356</v>
      </c>
      <c r="G222" s="39"/>
      <c r="H222" s="39"/>
      <c r="I222" s="191"/>
      <c r="J222" s="39"/>
      <c r="K222" s="39"/>
      <c r="L222" s="40"/>
      <c r="M222" s="192"/>
      <c r="N222" s="193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160</v>
      </c>
      <c r="AU222" s="20" t="s">
        <v>81</v>
      </c>
    </row>
    <row r="223" s="12" customFormat="1" ht="25.92" customHeight="1">
      <c r="A223" s="12"/>
      <c r="B223" s="161"/>
      <c r="C223" s="12"/>
      <c r="D223" s="162" t="s">
        <v>71</v>
      </c>
      <c r="E223" s="163" t="s">
        <v>357</v>
      </c>
      <c r="F223" s="163" t="s">
        <v>358</v>
      </c>
      <c r="G223" s="12"/>
      <c r="H223" s="12"/>
      <c r="I223" s="164"/>
      <c r="J223" s="165">
        <f>BK223</f>
        <v>0</v>
      </c>
      <c r="K223" s="12"/>
      <c r="L223" s="161"/>
      <c r="M223" s="166"/>
      <c r="N223" s="167"/>
      <c r="O223" s="167"/>
      <c r="P223" s="168">
        <f>P224+P238+P242+P254+P295+P352+P381+P416+P437+P457</f>
        <v>0</v>
      </c>
      <c r="Q223" s="167"/>
      <c r="R223" s="168">
        <f>R224+R238+R242+R254+R295+R352+R381+R416+R437+R457</f>
        <v>103.95582434000001</v>
      </c>
      <c r="S223" s="167"/>
      <c r="T223" s="169">
        <f>T224+T238+T242+T254+T295+T352+T381+T416+T437+T457</f>
        <v>106.57463700000001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2" t="s">
        <v>81</v>
      </c>
      <c r="AT223" s="170" t="s">
        <v>71</v>
      </c>
      <c r="AU223" s="170" t="s">
        <v>72</v>
      </c>
      <c r="AY223" s="162" t="s">
        <v>152</v>
      </c>
      <c r="BK223" s="171">
        <f>BK224+BK238+BK242+BK254+BK295+BK352+BK381+BK416+BK437+BK457</f>
        <v>0</v>
      </c>
    </row>
    <row r="224" s="12" customFormat="1" ht="22.8" customHeight="1">
      <c r="A224" s="12"/>
      <c r="B224" s="161"/>
      <c r="C224" s="12"/>
      <c r="D224" s="162" t="s">
        <v>71</v>
      </c>
      <c r="E224" s="172" t="s">
        <v>359</v>
      </c>
      <c r="F224" s="172" t="s">
        <v>360</v>
      </c>
      <c r="G224" s="12"/>
      <c r="H224" s="12"/>
      <c r="I224" s="164"/>
      <c r="J224" s="173">
        <f>BK224</f>
        <v>0</v>
      </c>
      <c r="K224" s="12"/>
      <c r="L224" s="161"/>
      <c r="M224" s="166"/>
      <c r="N224" s="167"/>
      <c r="O224" s="167"/>
      <c r="P224" s="168">
        <f>SUM(P225:P237)</f>
        <v>0</v>
      </c>
      <c r="Q224" s="167"/>
      <c r="R224" s="168">
        <f>SUM(R225:R237)</f>
        <v>2.4199999999999999</v>
      </c>
      <c r="S224" s="167"/>
      <c r="T224" s="169">
        <f>SUM(T225:T237)</f>
        <v>0.0018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2" t="s">
        <v>81</v>
      </c>
      <c r="AT224" s="170" t="s">
        <v>71</v>
      </c>
      <c r="AU224" s="170" t="s">
        <v>79</v>
      </c>
      <c r="AY224" s="162" t="s">
        <v>152</v>
      </c>
      <c r="BK224" s="171">
        <f>SUM(BK225:BK237)</f>
        <v>0</v>
      </c>
    </row>
    <row r="225" s="2" customFormat="1" ht="33" customHeight="1">
      <c r="A225" s="39"/>
      <c r="B225" s="174"/>
      <c r="C225" s="175" t="s">
        <v>361</v>
      </c>
      <c r="D225" s="175" t="s">
        <v>154</v>
      </c>
      <c r="E225" s="176" t="s">
        <v>362</v>
      </c>
      <c r="F225" s="177" t="s">
        <v>363</v>
      </c>
      <c r="G225" s="178" t="s">
        <v>364</v>
      </c>
      <c r="H225" s="179">
        <v>6</v>
      </c>
      <c r="I225" s="180"/>
      <c r="J225" s="181">
        <f>ROUND(I225*H225,2)</f>
        <v>0</v>
      </c>
      <c r="K225" s="182"/>
      <c r="L225" s="40"/>
      <c r="M225" s="183" t="s">
        <v>3</v>
      </c>
      <c r="N225" s="184" t="s">
        <v>43</v>
      </c>
      <c r="O225" s="73"/>
      <c r="P225" s="185">
        <f>O225*H225</f>
        <v>0</v>
      </c>
      <c r="Q225" s="185">
        <v>0</v>
      </c>
      <c r="R225" s="185">
        <f>Q225*H225</f>
        <v>0</v>
      </c>
      <c r="S225" s="185">
        <v>0.00029999999999999997</v>
      </c>
      <c r="T225" s="186">
        <f>S225*H225</f>
        <v>0.0018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87" t="s">
        <v>279</v>
      </c>
      <c r="AT225" s="187" t="s">
        <v>154</v>
      </c>
      <c r="AU225" s="187" t="s">
        <v>81</v>
      </c>
      <c r="AY225" s="20" t="s">
        <v>152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20" t="s">
        <v>79</v>
      </c>
      <c r="BK225" s="188">
        <f>ROUND(I225*H225,2)</f>
        <v>0</v>
      </c>
      <c r="BL225" s="20" t="s">
        <v>279</v>
      </c>
      <c r="BM225" s="187" t="s">
        <v>1324</v>
      </c>
    </row>
    <row r="226" s="2" customFormat="1">
      <c r="A226" s="39"/>
      <c r="B226" s="40"/>
      <c r="C226" s="39"/>
      <c r="D226" s="189" t="s">
        <v>160</v>
      </c>
      <c r="E226" s="39"/>
      <c r="F226" s="190" t="s">
        <v>366</v>
      </c>
      <c r="G226" s="39"/>
      <c r="H226" s="39"/>
      <c r="I226" s="191"/>
      <c r="J226" s="39"/>
      <c r="K226" s="39"/>
      <c r="L226" s="40"/>
      <c r="M226" s="192"/>
      <c r="N226" s="193"/>
      <c r="O226" s="73"/>
      <c r="P226" s="73"/>
      <c r="Q226" s="73"/>
      <c r="R226" s="73"/>
      <c r="S226" s="73"/>
      <c r="T226" s="74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20" t="s">
        <v>160</v>
      </c>
      <c r="AU226" s="20" t="s">
        <v>81</v>
      </c>
    </row>
    <row r="227" s="2" customFormat="1" ht="33" customHeight="1">
      <c r="A227" s="39"/>
      <c r="B227" s="174"/>
      <c r="C227" s="175" t="s">
        <v>367</v>
      </c>
      <c r="D227" s="175" t="s">
        <v>154</v>
      </c>
      <c r="E227" s="176" t="s">
        <v>368</v>
      </c>
      <c r="F227" s="177" t="s">
        <v>369</v>
      </c>
      <c r="G227" s="178" t="s">
        <v>157</v>
      </c>
      <c r="H227" s="179">
        <v>400</v>
      </c>
      <c r="I227" s="180"/>
      <c r="J227" s="181">
        <f>ROUND(I227*H227,2)</f>
        <v>0</v>
      </c>
      <c r="K227" s="182"/>
      <c r="L227" s="40"/>
      <c r="M227" s="183" t="s">
        <v>3</v>
      </c>
      <c r="N227" s="184" t="s">
        <v>43</v>
      </c>
      <c r="O227" s="73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87" t="s">
        <v>279</v>
      </c>
      <c r="AT227" s="187" t="s">
        <v>154</v>
      </c>
      <c r="AU227" s="187" t="s">
        <v>81</v>
      </c>
      <c r="AY227" s="20" t="s">
        <v>152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20" t="s">
        <v>79</v>
      </c>
      <c r="BK227" s="188">
        <f>ROUND(I227*H227,2)</f>
        <v>0</v>
      </c>
      <c r="BL227" s="20" t="s">
        <v>279</v>
      </c>
      <c r="BM227" s="187" t="s">
        <v>1325</v>
      </c>
    </row>
    <row r="228" s="2" customFormat="1">
      <c r="A228" s="39"/>
      <c r="B228" s="40"/>
      <c r="C228" s="39"/>
      <c r="D228" s="189" t="s">
        <v>160</v>
      </c>
      <c r="E228" s="39"/>
      <c r="F228" s="190" t="s">
        <v>371</v>
      </c>
      <c r="G228" s="39"/>
      <c r="H228" s="39"/>
      <c r="I228" s="191"/>
      <c r="J228" s="39"/>
      <c r="K228" s="39"/>
      <c r="L228" s="40"/>
      <c r="M228" s="192"/>
      <c r="N228" s="193"/>
      <c r="O228" s="73"/>
      <c r="P228" s="73"/>
      <c r="Q228" s="73"/>
      <c r="R228" s="73"/>
      <c r="S228" s="73"/>
      <c r="T228" s="74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20" t="s">
        <v>160</v>
      </c>
      <c r="AU228" s="20" t="s">
        <v>81</v>
      </c>
    </row>
    <row r="229" s="13" customFormat="1">
      <c r="A229" s="13"/>
      <c r="B229" s="194"/>
      <c r="C229" s="13"/>
      <c r="D229" s="195" t="s">
        <v>162</v>
      </c>
      <c r="E229" s="196" t="s">
        <v>3</v>
      </c>
      <c r="F229" s="197" t="s">
        <v>1326</v>
      </c>
      <c r="G229" s="13"/>
      <c r="H229" s="198">
        <v>108</v>
      </c>
      <c r="I229" s="199"/>
      <c r="J229" s="13"/>
      <c r="K229" s="13"/>
      <c r="L229" s="194"/>
      <c r="M229" s="200"/>
      <c r="N229" s="201"/>
      <c r="O229" s="201"/>
      <c r="P229" s="201"/>
      <c r="Q229" s="201"/>
      <c r="R229" s="201"/>
      <c r="S229" s="201"/>
      <c r="T229" s="20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162</v>
      </c>
      <c r="AU229" s="196" t="s">
        <v>81</v>
      </c>
      <c r="AV229" s="13" t="s">
        <v>81</v>
      </c>
      <c r="AW229" s="13" t="s">
        <v>33</v>
      </c>
      <c r="AX229" s="13" t="s">
        <v>72</v>
      </c>
      <c r="AY229" s="196" t="s">
        <v>152</v>
      </c>
    </row>
    <row r="230" s="13" customFormat="1">
      <c r="A230" s="13"/>
      <c r="B230" s="194"/>
      <c r="C230" s="13"/>
      <c r="D230" s="195" t="s">
        <v>162</v>
      </c>
      <c r="E230" s="196" t="s">
        <v>3</v>
      </c>
      <c r="F230" s="197" t="s">
        <v>1327</v>
      </c>
      <c r="G230" s="13"/>
      <c r="H230" s="198">
        <v>204.40000000000001</v>
      </c>
      <c r="I230" s="199"/>
      <c r="J230" s="13"/>
      <c r="K230" s="13"/>
      <c r="L230" s="194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162</v>
      </c>
      <c r="AU230" s="196" t="s">
        <v>81</v>
      </c>
      <c r="AV230" s="13" t="s">
        <v>81</v>
      </c>
      <c r="AW230" s="13" t="s">
        <v>33</v>
      </c>
      <c r="AX230" s="13" t="s">
        <v>72</v>
      </c>
      <c r="AY230" s="196" t="s">
        <v>152</v>
      </c>
    </row>
    <row r="231" s="13" customFormat="1">
      <c r="A231" s="13"/>
      <c r="B231" s="194"/>
      <c r="C231" s="13"/>
      <c r="D231" s="195" t="s">
        <v>162</v>
      </c>
      <c r="E231" s="196" t="s">
        <v>3</v>
      </c>
      <c r="F231" s="197" t="s">
        <v>1328</v>
      </c>
      <c r="G231" s="13"/>
      <c r="H231" s="198">
        <v>87.599999999999994</v>
      </c>
      <c r="I231" s="199"/>
      <c r="J231" s="13"/>
      <c r="K231" s="13"/>
      <c r="L231" s="194"/>
      <c r="M231" s="200"/>
      <c r="N231" s="201"/>
      <c r="O231" s="201"/>
      <c r="P231" s="201"/>
      <c r="Q231" s="201"/>
      <c r="R231" s="201"/>
      <c r="S231" s="201"/>
      <c r="T231" s="20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162</v>
      </c>
      <c r="AU231" s="196" t="s">
        <v>81</v>
      </c>
      <c r="AV231" s="13" t="s">
        <v>81</v>
      </c>
      <c r="AW231" s="13" t="s">
        <v>33</v>
      </c>
      <c r="AX231" s="13" t="s">
        <v>72</v>
      </c>
      <c r="AY231" s="196" t="s">
        <v>152</v>
      </c>
    </row>
    <row r="232" s="15" customFormat="1">
      <c r="A232" s="15"/>
      <c r="B232" s="210"/>
      <c r="C232" s="15"/>
      <c r="D232" s="195" t="s">
        <v>162</v>
      </c>
      <c r="E232" s="211" t="s">
        <v>3</v>
      </c>
      <c r="F232" s="212" t="s">
        <v>242</v>
      </c>
      <c r="G232" s="15"/>
      <c r="H232" s="213">
        <v>400</v>
      </c>
      <c r="I232" s="214"/>
      <c r="J232" s="15"/>
      <c r="K232" s="15"/>
      <c r="L232" s="210"/>
      <c r="M232" s="215"/>
      <c r="N232" s="216"/>
      <c r="O232" s="216"/>
      <c r="P232" s="216"/>
      <c r="Q232" s="216"/>
      <c r="R232" s="216"/>
      <c r="S232" s="216"/>
      <c r="T232" s="21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1" t="s">
        <v>162</v>
      </c>
      <c r="AU232" s="211" t="s">
        <v>81</v>
      </c>
      <c r="AV232" s="15" t="s">
        <v>158</v>
      </c>
      <c r="AW232" s="15" t="s">
        <v>33</v>
      </c>
      <c r="AX232" s="15" t="s">
        <v>79</v>
      </c>
      <c r="AY232" s="211" t="s">
        <v>152</v>
      </c>
    </row>
    <row r="233" s="2" customFormat="1" ht="49.05" customHeight="1">
      <c r="A233" s="39"/>
      <c r="B233" s="174"/>
      <c r="C233" s="227" t="s">
        <v>378</v>
      </c>
      <c r="D233" s="227" t="s">
        <v>379</v>
      </c>
      <c r="E233" s="228" t="s">
        <v>380</v>
      </c>
      <c r="F233" s="229" t="s">
        <v>381</v>
      </c>
      <c r="G233" s="230" t="s">
        <v>157</v>
      </c>
      <c r="H233" s="231">
        <v>440</v>
      </c>
      <c r="I233" s="232"/>
      <c r="J233" s="233">
        <f>ROUND(I233*H233,2)</f>
        <v>0</v>
      </c>
      <c r="K233" s="234"/>
      <c r="L233" s="235"/>
      <c r="M233" s="236" t="s">
        <v>3</v>
      </c>
      <c r="N233" s="237" t="s">
        <v>43</v>
      </c>
      <c r="O233" s="73"/>
      <c r="P233" s="185">
        <f>O233*H233</f>
        <v>0</v>
      </c>
      <c r="Q233" s="185">
        <v>0.0054999999999999997</v>
      </c>
      <c r="R233" s="185">
        <f>Q233*H233</f>
        <v>2.4199999999999999</v>
      </c>
      <c r="S233" s="185">
        <v>0</v>
      </c>
      <c r="T233" s="18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87" t="s">
        <v>382</v>
      </c>
      <c r="AT233" s="187" t="s">
        <v>379</v>
      </c>
      <c r="AU233" s="187" t="s">
        <v>81</v>
      </c>
      <c r="AY233" s="20" t="s">
        <v>152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20" t="s">
        <v>79</v>
      </c>
      <c r="BK233" s="188">
        <f>ROUND(I233*H233,2)</f>
        <v>0</v>
      </c>
      <c r="BL233" s="20" t="s">
        <v>279</v>
      </c>
      <c r="BM233" s="187" t="s">
        <v>1329</v>
      </c>
    </row>
    <row r="234" s="2" customFormat="1">
      <c r="A234" s="39"/>
      <c r="B234" s="40"/>
      <c r="C234" s="39"/>
      <c r="D234" s="189" t="s">
        <v>160</v>
      </c>
      <c r="E234" s="39"/>
      <c r="F234" s="190" t="s">
        <v>384</v>
      </c>
      <c r="G234" s="39"/>
      <c r="H234" s="39"/>
      <c r="I234" s="191"/>
      <c r="J234" s="39"/>
      <c r="K234" s="39"/>
      <c r="L234" s="40"/>
      <c r="M234" s="192"/>
      <c r="N234" s="19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160</v>
      </c>
      <c r="AU234" s="20" t="s">
        <v>81</v>
      </c>
    </row>
    <row r="235" s="13" customFormat="1">
      <c r="A235" s="13"/>
      <c r="B235" s="194"/>
      <c r="C235" s="13"/>
      <c r="D235" s="195" t="s">
        <v>162</v>
      </c>
      <c r="E235" s="13"/>
      <c r="F235" s="197" t="s">
        <v>1330</v>
      </c>
      <c r="G235" s="13"/>
      <c r="H235" s="198">
        <v>440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162</v>
      </c>
      <c r="AU235" s="196" t="s">
        <v>81</v>
      </c>
      <c r="AV235" s="13" t="s">
        <v>81</v>
      </c>
      <c r="AW235" s="13" t="s">
        <v>4</v>
      </c>
      <c r="AX235" s="13" t="s">
        <v>79</v>
      </c>
      <c r="AY235" s="196" t="s">
        <v>152</v>
      </c>
    </row>
    <row r="236" s="2" customFormat="1" ht="49.05" customHeight="1">
      <c r="A236" s="39"/>
      <c r="B236" s="174"/>
      <c r="C236" s="175" t="s">
        <v>382</v>
      </c>
      <c r="D236" s="175" t="s">
        <v>154</v>
      </c>
      <c r="E236" s="176" t="s">
        <v>386</v>
      </c>
      <c r="F236" s="177" t="s">
        <v>387</v>
      </c>
      <c r="G236" s="178" t="s">
        <v>329</v>
      </c>
      <c r="H236" s="179">
        <v>2.4199999999999999</v>
      </c>
      <c r="I236" s="180"/>
      <c r="J236" s="181">
        <f>ROUND(I236*H236,2)</f>
        <v>0</v>
      </c>
      <c r="K236" s="182"/>
      <c r="L236" s="40"/>
      <c r="M236" s="183" t="s">
        <v>3</v>
      </c>
      <c r="N236" s="184" t="s">
        <v>43</v>
      </c>
      <c r="O236" s="73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87" t="s">
        <v>279</v>
      </c>
      <c r="AT236" s="187" t="s">
        <v>154</v>
      </c>
      <c r="AU236" s="187" t="s">
        <v>81</v>
      </c>
      <c r="AY236" s="20" t="s">
        <v>152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20" t="s">
        <v>79</v>
      </c>
      <c r="BK236" s="188">
        <f>ROUND(I236*H236,2)</f>
        <v>0</v>
      </c>
      <c r="BL236" s="20" t="s">
        <v>279</v>
      </c>
      <c r="BM236" s="187" t="s">
        <v>1331</v>
      </c>
    </row>
    <row r="237" s="2" customFormat="1">
      <c r="A237" s="39"/>
      <c r="B237" s="40"/>
      <c r="C237" s="39"/>
      <c r="D237" s="189" t="s">
        <v>160</v>
      </c>
      <c r="E237" s="39"/>
      <c r="F237" s="190" t="s">
        <v>389</v>
      </c>
      <c r="G237" s="39"/>
      <c r="H237" s="39"/>
      <c r="I237" s="191"/>
      <c r="J237" s="39"/>
      <c r="K237" s="39"/>
      <c r="L237" s="40"/>
      <c r="M237" s="192"/>
      <c r="N237" s="193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160</v>
      </c>
      <c r="AU237" s="20" t="s">
        <v>81</v>
      </c>
    </row>
    <row r="238" s="12" customFormat="1" ht="22.8" customHeight="1">
      <c r="A238" s="12"/>
      <c r="B238" s="161"/>
      <c r="C238" s="12"/>
      <c r="D238" s="162" t="s">
        <v>71</v>
      </c>
      <c r="E238" s="172" t="s">
        <v>390</v>
      </c>
      <c r="F238" s="172" t="s">
        <v>391</v>
      </c>
      <c r="G238" s="12"/>
      <c r="H238" s="12"/>
      <c r="I238" s="164"/>
      <c r="J238" s="173">
        <f>BK238</f>
        <v>0</v>
      </c>
      <c r="K238" s="12"/>
      <c r="L238" s="161"/>
      <c r="M238" s="166"/>
      <c r="N238" s="167"/>
      <c r="O238" s="167"/>
      <c r="P238" s="168">
        <f>SUM(P239:P241)</f>
        <v>0</v>
      </c>
      <c r="Q238" s="167"/>
      <c r="R238" s="168">
        <f>SUM(R239:R241)</f>
        <v>0.00096000000000000013</v>
      </c>
      <c r="S238" s="167"/>
      <c r="T238" s="169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2" t="s">
        <v>81</v>
      </c>
      <c r="AT238" s="170" t="s">
        <v>71</v>
      </c>
      <c r="AU238" s="170" t="s">
        <v>79</v>
      </c>
      <c r="AY238" s="162" t="s">
        <v>152</v>
      </c>
      <c r="BK238" s="171">
        <f>SUM(BK239:BK241)</f>
        <v>0</v>
      </c>
    </row>
    <row r="239" s="2" customFormat="1" ht="16.5" customHeight="1">
      <c r="A239" s="39"/>
      <c r="B239" s="174"/>
      <c r="C239" s="175" t="s">
        <v>392</v>
      </c>
      <c r="D239" s="175" t="s">
        <v>154</v>
      </c>
      <c r="E239" s="176" t="s">
        <v>393</v>
      </c>
      <c r="F239" s="177" t="s">
        <v>394</v>
      </c>
      <c r="G239" s="178" t="s">
        <v>364</v>
      </c>
      <c r="H239" s="179">
        <v>6</v>
      </c>
      <c r="I239" s="180"/>
      <c r="J239" s="181">
        <f>ROUND(I239*H239,2)</f>
        <v>0</v>
      </c>
      <c r="K239" s="182"/>
      <c r="L239" s="40"/>
      <c r="M239" s="183" t="s">
        <v>3</v>
      </c>
      <c r="N239" s="184" t="s">
        <v>43</v>
      </c>
      <c r="O239" s="73"/>
      <c r="P239" s="185">
        <f>O239*H239</f>
        <v>0</v>
      </c>
      <c r="Q239" s="185">
        <v>0.00016000000000000001</v>
      </c>
      <c r="R239" s="185">
        <f>Q239*H239</f>
        <v>0.00096000000000000013</v>
      </c>
      <c r="S239" s="185">
        <v>0</v>
      </c>
      <c r="T239" s="18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87" t="s">
        <v>279</v>
      </c>
      <c r="AT239" s="187" t="s">
        <v>154</v>
      </c>
      <c r="AU239" s="187" t="s">
        <v>81</v>
      </c>
      <c r="AY239" s="20" t="s">
        <v>152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20" t="s">
        <v>79</v>
      </c>
      <c r="BK239" s="188">
        <f>ROUND(I239*H239,2)</f>
        <v>0</v>
      </c>
      <c r="BL239" s="20" t="s">
        <v>279</v>
      </c>
      <c r="BM239" s="187" t="s">
        <v>1332</v>
      </c>
    </row>
    <row r="240" s="2" customFormat="1" ht="44.25" customHeight="1">
      <c r="A240" s="39"/>
      <c r="B240" s="174"/>
      <c r="C240" s="175" t="s">
        <v>396</v>
      </c>
      <c r="D240" s="175" t="s">
        <v>154</v>
      </c>
      <c r="E240" s="176" t="s">
        <v>397</v>
      </c>
      <c r="F240" s="177" t="s">
        <v>398</v>
      </c>
      <c r="G240" s="178" t="s">
        <v>399</v>
      </c>
      <c r="H240" s="238"/>
      <c r="I240" s="180"/>
      <c r="J240" s="181">
        <f>ROUND(I240*H240,2)</f>
        <v>0</v>
      </c>
      <c r="K240" s="182"/>
      <c r="L240" s="40"/>
      <c r="M240" s="183" t="s">
        <v>3</v>
      </c>
      <c r="N240" s="184" t="s">
        <v>43</v>
      </c>
      <c r="O240" s="73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187" t="s">
        <v>279</v>
      </c>
      <c r="AT240" s="187" t="s">
        <v>154</v>
      </c>
      <c r="AU240" s="187" t="s">
        <v>81</v>
      </c>
      <c r="AY240" s="20" t="s">
        <v>152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79</v>
      </c>
      <c r="BK240" s="188">
        <f>ROUND(I240*H240,2)</f>
        <v>0</v>
      </c>
      <c r="BL240" s="20" t="s">
        <v>279</v>
      </c>
      <c r="BM240" s="187" t="s">
        <v>1333</v>
      </c>
    </row>
    <row r="241" s="2" customFormat="1">
      <c r="A241" s="39"/>
      <c r="B241" s="40"/>
      <c r="C241" s="39"/>
      <c r="D241" s="189" t="s">
        <v>160</v>
      </c>
      <c r="E241" s="39"/>
      <c r="F241" s="190" t="s">
        <v>401</v>
      </c>
      <c r="G241" s="39"/>
      <c r="H241" s="39"/>
      <c r="I241" s="191"/>
      <c r="J241" s="39"/>
      <c r="K241" s="39"/>
      <c r="L241" s="40"/>
      <c r="M241" s="192"/>
      <c r="N241" s="19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160</v>
      </c>
      <c r="AU241" s="20" t="s">
        <v>81</v>
      </c>
    </row>
    <row r="242" s="12" customFormat="1" ht="22.8" customHeight="1">
      <c r="A242" s="12"/>
      <c r="B242" s="161"/>
      <c r="C242" s="12"/>
      <c r="D242" s="162" t="s">
        <v>71</v>
      </c>
      <c r="E242" s="172" t="s">
        <v>402</v>
      </c>
      <c r="F242" s="172" t="s">
        <v>403</v>
      </c>
      <c r="G242" s="12"/>
      <c r="H242" s="12"/>
      <c r="I242" s="164"/>
      <c r="J242" s="173">
        <f>BK242</f>
        <v>0</v>
      </c>
      <c r="K242" s="12"/>
      <c r="L242" s="161"/>
      <c r="M242" s="166"/>
      <c r="N242" s="167"/>
      <c r="O242" s="167"/>
      <c r="P242" s="168">
        <f>SUM(P243:P253)</f>
        <v>0</v>
      </c>
      <c r="Q242" s="167"/>
      <c r="R242" s="168">
        <f>SUM(R243:R253)</f>
        <v>0.0040000000000000001</v>
      </c>
      <c r="S242" s="167"/>
      <c r="T242" s="169">
        <f>SUM(T243:T253)</f>
        <v>0.0024000000000000002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2" t="s">
        <v>81</v>
      </c>
      <c r="AT242" s="170" t="s">
        <v>71</v>
      </c>
      <c r="AU242" s="170" t="s">
        <v>79</v>
      </c>
      <c r="AY242" s="162" t="s">
        <v>152</v>
      </c>
      <c r="BK242" s="171">
        <f>SUM(BK243:BK253)</f>
        <v>0</v>
      </c>
    </row>
    <row r="243" s="2" customFormat="1" ht="24.15" customHeight="1">
      <c r="A243" s="39"/>
      <c r="B243" s="174"/>
      <c r="C243" s="175" t="s">
        <v>404</v>
      </c>
      <c r="D243" s="175" t="s">
        <v>154</v>
      </c>
      <c r="E243" s="176" t="s">
        <v>405</v>
      </c>
      <c r="F243" s="177" t="s">
        <v>406</v>
      </c>
      <c r="G243" s="178" t="s">
        <v>364</v>
      </c>
      <c r="H243" s="179">
        <v>24</v>
      </c>
      <c r="I243" s="180"/>
      <c r="J243" s="181">
        <f>ROUND(I243*H243,2)</f>
        <v>0</v>
      </c>
      <c r="K243" s="182"/>
      <c r="L243" s="40"/>
      <c r="M243" s="183" t="s">
        <v>3</v>
      </c>
      <c r="N243" s="184" t="s">
        <v>43</v>
      </c>
      <c r="O243" s="73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187" t="s">
        <v>279</v>
      </c>
      <c r="AT243" s="187" t="s">
        <v>154</v>
      </c>
      <c r="AU243" s="187" t="s">
        <v>81</v>
      </c>
      <c r="AY243" s="20" t="s">
        <v>152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20" t="s">
        <v>79</v>
      </c>
      <c r="BK243" s="188">
        <f>ROUND(I243*H243,2)</f>
        <v>0</v>
      </c>
      <c r="BL243" s="20" t="s">
        <v>279</v>
      </c>
      <c r="BM243" s="187" t="s">
        <v>1334</v>
      </c>
    </row>
    <row r="244" s="2" customFormat="1">
      <c r="A244" s="39"/>
      <c r="B244" s="40"/>
      <c r="C244" s="39"/>
      <c r="D244" s="189" t="s">
        <v>160</v>
      </c>
      <c r="E244" s="39"/>
      <c r="F244" s="190" t="s">
        <v>408</v>
      </c>
      <c r="G244" s="39"/>
      <c r="H244" s="39"/>
      <c r="I244" s="191"/>
      <c r="J244" s="39"/>
      <c r="K244" s="39"/>
      <c r="L244" s="40"/>
      <c r="M244" s="192"/>
      <c r="N244" s="19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160</v>
      </c>
      <c r="AU244" s="20" t="s">
        <v>81</v>
      </c>
    </row>
    <row r="245" s="13" customFormat="1">
      <c r="A245" s="13"/>
      <c r="B245" s="194"/>
      <c r="C245" s="13"/>
      <c r="D245" s="195" t="s">
        <v>162</v>
      </c>
      <c r="E245" s="196" t="s">
        <v>3</v>
      </c>
      <c r="F245" s="197" t="s">
        <v>1335</v>
      </c>
      <c r="G245" s="13"/>
      <c r="H245" s="198">
        <v>19</v>
      </c>
      <c r="I245" s="199"/>
      <c r="J245" s="13"/>
      <c r="K245" s="13"/>
      <c r="L245" s="194"/>
      <c r="M245" s="200"/>
      <c r="N245" s="201"/>
      <c r="O245" s="201"/>
      <c r="P245" s="201"/>
      <c r="Q245" s="201"/>
      <c r="R245" s="201"/>
      <c r="S245" s="201"/>
      <c r="T245" s="20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162</v>
      </c>
      <c r="AU245" s="196" t="s">
        <v>81</v>
      </c>
      <c r="AV245" s="13" t="s">
        <v>81</v>
      </c>
      <c r="AW245" s="13" t="s">
        <v>33</v>
      </c>
      <c r="AX245" s="13" t="s">
        <v>72</v>
      </c>
      <c r="AY245" s="196" t="s">
        <v>152</v>
      </c>
    </row>
    <row r="246" s="13" customFormat="1">
      <c r="A246" s="13"/>
      <c r="B246" s="194"/>
      <c r="C246" s="13"/>
      <c r="D246" s="195" t="s">
        <v>162</v>
      </c>
      <c r="E246" s="196" t="s">
        <v>3</v>
      </c>
      <c r="F246" s="197" t="s">
        <v>1336</v>
      </c>
      <c r="G246" s="13"/>
      <c r="H246" s="198">
        <v>5</v>
      </c>
      <c r="I246" s="199"/>
      <c r="J246" s="13"/>
      <c r="K246" s="13"/>
      <c r="L246" s="194"/>
      <c r="M246" s="200"/>
      <c r="N246" s="201"/>
      <c r="O246" s="201"/>
      <c r="P246" s="201"/>
      <c r="Q246" s="201"/>
      <c r="R246" s="201"/>
      <c r="S246" s="201"/>
      <c r="T246" s="20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6" t="s">
        <v>162</v>
      </c>
      <c r="AU246" s="196" t="s">
        <v>81</v>
      </c>
      <c r="AV246" s="13" t="s">
        <v>81</v>
      </c>
      <c r="AW246" s="13" t="s">
        <v>33</v>
      </c>
      <c r="AX246" s="13" t="s">
        <v>72</v>
      </c>
      <c r="AY246" s="196" t="s">
        <v>152</v>
      </c>
    </row>
    <row r="247" s="15" customFormat="1">
      <c r="A247" s="15"/>
      <c r="B247" s="210"/>
      <c r="C247" s="15"/>
      <c r="D247" s="195" t="s">
        <v>162</v>
      </c>
      <c r="E247" s="211" t="s">
        <v>3</v>
      </c>
      <c r="F247" s="212" t="s">
        <v>242</v>
      </c>
      <c r="G247" s="15"/>
      <c r="H247" s="213">
        <v>24</v>
      </c>
      <c r="I247" s="214"/>
      <c r="J247" s="15"/>
      <c r="K247" s="15"/>
      <c r="L247" s="210"/>
      <c r="M247" s="215"/>
      <c r="N247" s="216"/>
      <c r="O247" s="216"/>
      <c r="P247" s="216"/>
      <c r="Q247" s="216"/>
      <c r="R247" s="216"/>
      <c r="S247" s="216"/>
      <c r="T247" s="21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11" t="s">
        <v>162</v>
      </c>
      <c r="AU247" s="211" t="s">
        <v>81</v>
      </c>
      <c r="AV247" s="15" t="s">
        <v>158</v>
      </c>
      <c r="AW247" s="15" t="s">
        <v>33</v>
      </c>
      <c r="AX247" s="15" t="s">
        <v>79</v>
      </c>
      <c r="AY247" s="211" t="s">
        <v>152</v>
      </c>
    </row>
    <row r="248" s="2" customFormat="1" ht="24.15" customHeight="1">
      <c r="A248" s="39"/>
      <c r="B248" s="174"/>
      <c r="C248" s="227" t="s">
        <v>412</v>
      </c>
      <c r="D248" s="227" t="s">
        <v>379</v>
      </c>
      <c r="E248" s="228" t="s">
        <v>413</v>
      </c>
      <c r="F248" s="229" t="s">
        <v>414</v>
      </c>
      <c r="G248" s="230" t="s">
        <v>364</v>
      </c>
      <c r="H248" s="231">
        <v>5</v>
      </c>
      <c r="I248" s="232"/>
      <c r="J248" s="233">
        <f>ROUND(I248*H248,2)</f>
        <v>0</v>
      </c>
      <c r="K248" s="234"/>
      <c r="L248" s="235"/>
      <c r="M248" s="236" t="s">
        <v>3</v>
      </c>
      <c r="N248" s="237" t="s">
        <v>43</v>
      </c>
      <c r="O248" s="73"/>
      <c r="P248" s="185">
        <f>O248*H248</f>
        <v>0</v>
      </c>
      <c r="Q248" s="185">
        <v>0.00080000000000000004</v>
      </c>
      <c r="R248" s="185">
        <f>Q248*H248</f>
        <v>0.0040000000000000001</v>
      </c>
      <c r="S248" s="185">
        <v>0</v>
      </c>
      <c r="T248" s="18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87" t="s">
        <v>382</v>
      </c>
      <c r="AT248" s="187" t="s">
        <v>379</v>
      </c>
      <c r="AU248" s="187" t="s">
        <v>81</v>
      </c>
      <c r="AY248" s="20" t="s">
        <v>152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20" t="s">
        <v>79</v>
      </c>
      <c r="BK248" s="188">
        <f>ROUND(I248*H248,2)</f>
        <v>0</v>
      </c>
      <c r="BL248" s="20" t="s">
        <v>279</v>
      </c>
      <c r="BM248" s="187" t="s">
        <v>1337</v>
      </c>
    </row>
    <row r="249" s="2" customFormat="1">
      <c r="A249" s="39"/>
      <c r="B249" s="40"/>
      <c r="C249" s="39"/>
      <c r="D249" s="189" t="s">
        <v>160</v>
      </c>
      <c r="E249" s="39"/>
      <c r="F249" s="190" t="s">
        <v>416</v>
      </c>
      <c r="G249" s="39"/>
      <c r="H249" s="39"/>
      <c r="I249" s="191"/>
      <c r="J249" s="39"/>
      <c r="K249" s="39"/>
      <c r="L249" s="40"/>
      <c r="M249" s="192"/>
      <c r="N249" s="19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160</v>
      </c>
      <c r="AU249" s="20" t="s">
        <v>81</v>
      </c>
    </row>
    <row r="250" s="2" customFormat="1" ht="24.15" customHeight="1">
      <c r="A250" s="39"/>
      <c r="B250" s="174"/>
      <c r="C250" s="175" t="s">
        <v>417</v>
      </c>
      <c r="D250" s="175" t="s">
        <v>154</v>
      </c>
      <c r="E250" s="176" t="s">
        <v>1165</v>
      </c>
      <c r="F250" s="177" t="s">
        <v>1166</v>
      </c>
      <c r="G250" s="178" t="s">
        <v>364</v>
      </c>
      <c r="H250" s="179">
        <v>24</v>
      </c>
      <c r="I250" s="180"/>
      <c r="J250" s="181">
        <f>ROUND(I250*H250,2)</f>
        <v>0</v>
      </c>
      <c r="K250" s="182"/>
      <c r="L250" s="40"/>
      <c r="M250" s="183" t="s">
        <v>3</v>
      </c>
      <c r="N250" s="184" t="s">
        <v>43</v>
      </c>
      <c r="O250" s="73"/>
      <c r="P250" s="185">
        <f>O250*H250</f>
        <v>0</v>
      </c>
      <c r="Q250" s="185">
        <v>0</v>
      </c>
      <c r="R250" s="185">
        <f>Q250*H250</f>
        <v>0</v>
      </c>
      <c r="S250" s="185">
        <v>0.00010000000000000001</v>
      </c>
      <c r="T250" s="186">
        <f>S250*H250</f>
        <v>0.0024000000000000002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87" t="s">
        <v>279</v>
      </c>
      <c r="AT250" s="187" t="s">
        <v>154</v>
      </c>
      <c r="AU250" s="187" t="s">
        <v>81</v>
      </c>
      <c r="AY250" s="20" t="s">
        <v>152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20" t="s">
        <v>79</v>
      </c>
      <c r="BK250" s="188">
        <f>ROUND(I250*H250,2)</f>
        <v>0</v>
      </c>
      <c r="BL250" s="20" t="s">
        <v>279</v>
      </c>
      <c r="BM250" s="187" t="s">
        <v>1338</v>
      </c>
    </row>
    <row r="251" s="2" customFormat="1">
      <c r="A251" s="39"/>
      <c r="B251" s="40"/>
      <c r="C251" s="39"/>
      <c r="D251" s="189" t="s">
        <v>160</v>
      </c>
      <c r="E251" s="39"/>
      <c r="F251" s="190" t="s">
        <v>1168</v>
      </c>
      <c r="G251" s="39"/>
      <c r="H251" s="39"/>
      <c r="I251" s="191"/>
      <c r="J251" s="39"/>
      <c r="K251" s="39"/>
      <c r="L251" s="40"/>
      <c r="M251" s="192"/>
      <c r="N251" s="19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160</v>
      </c>
      <c r="AU251" s="20" t="s">
        <v>81</v>
      </c>
    </row>
    <row r="252" s="2" customFormat="1" ht="44.25" customHeight="1">
      <c r="A252" s="39"/>
      <c r="B252" s="174"/>
      <c r="C252" s="175" t="s">
        <v>423</v>
      </c>
      <c r="D252" s="175" t="s">
        <v>154</v>
      </c>
      <c r="E252" s="176" t="s">
        <v>436</v>
      </c>
      <c r="F252" s="177" t="s">
        <v>437</v>
      </c>
      <c r="G252" s="178" t="s">
        <v>399</v>
      </c>
      <c r="H252" s="238"/>
      <c r="I252" s="180"/>
      <c r="J252" s="181">
        <f>ROUND(I252*H252,2)</f>
        <v>0</v>
      </c>
      <c r="K252" s="182"/>
      <c r="L252" s="40"/>
      <c r="M252" s="183" t="s">
        <v>3</v>
      </c>
      <c r="N252" s="184" t="s">
        <v>43</v>
      </c>
      <c r="O252" s="73"/>
      <c r="P252" s="185">
        <f>O252*H252</f>
        <v>0</v>
      </c>
      <c r="Q252" s="185">
        <v>0</v>
      </c>
      <c r="R252" s="185">
        <f>Q252*H252</f>
        <v>0</v>
      </c>
      <c r="S252" s="185">
        <v>0</v>
      </c>
      <c r="T252" s="18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87" t="s">
        <v>279</v>
      </c>
      <c r="AT252" s="187" t="s">
        <v>154</v>
      </c>
      <c r="AU252" s="187" t="s">
        <v>81</v>
      </c>
      <c r="AY252" s="20" t="s">
        <v>152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20" t="s">
        <v>79</v>
      </c>
      <c r="BK252" s="188">
        <f>ROUND(I252*H252,2)</f>
        <v>0</v>
      </c>
      <c r="BL252" s="20" t="s">
        <v>279</v>
      </c>
      <c r="BM252" s="187" t="s">
        <v>1339</v>
      </c>
    </row>
    <row r="253" s="2" customFormat="1">
      <c r="A253" s="39"/>
      <c r="B253" s="40"/>
      <c r="C253" s="39"/>
      <c r="D253" s="189" t="s">
        <v>160</v>
      </c>
      <c r="E253" s="39"/>
      <c r="F253" s="190" t="s">
        <v>439</v>
      </c>
      <c r="G253" s="39"/>
      <c r="H253" s="39"/>
      <c r="I253" s="191"/>
      <c r="J253" s="39"/>
      <c r="K253" s="39"/>
      <c r="L253" s="40"/>
      <c r="M253" s="192"/>
      <c r="N253" s="193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160</v>
      </c>
      <c r="AU253" s="20" t="s">
        <v>81</v>
      </c>
    </row>
    <row r="254" s="12" customFormat="1" ht="22.8" customHeight="1">
      <c r="A254" s="12"/>
      <c r="B254" s="161"/>
      <c r="C254" s="12"/>
      <c r="D254" s="162" t="s">
        <v>71</v>
      </c>
      <c r="E254" s="172" t="s">
        <v>440</v>
      </c>
      <c r="F254" s="172" t="s">
        <v>441</v>
      </c>
      <c r="G254" s="12"/>
      <c r="H254" s="12"/>
      <c r="I254" s="164"/>
      <c r="J254" s="173">
        <f>BK254</f>
        <v>0</v>
      </c>
      <c r="K254" s="12"/>
      <c r="L254" s="161"/>
      <c r="M254" s="166"/>
      <c r="N254" s="167"/>
      <c r="O254" s="167"/>
      <c r="P254" s="168">
        <f>SUM(P255:P294)</f>
        <v>0</v>
      </c>
      <c r="Q254" s="167"/>
      <c r="R254" s="168">
        <f>SUM(R255:R294)</f>
        <v>5.9972178799999991</v>
      </c>
      <c r="S254" s="167"/>
      <c r="T254" s="169">
        <f>SUM(T255:T294)</f>
        <v>8.5800000000000001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2" t="s">
        <v>81</v>
      </c>
      <c r="AT254" s="170" t="s">
        <v>71</v>
      </c>
      <c r="AU254" s="170" t="s">
        <v>79</v>
      </c>
      <c r="AY254" s="162" t="s">
        <v>152</v>
      </c>
      <c r="BK254" s="171">
        <f>SUM(BK255:BK294)</f>
        <v>0</v>
      </c>
    </row>
    <row r="255" s="2" customFormat="1" ht="37.8" customHeight="1">
      <c r="A255" s="39"/>
      <c r="B255" s="174"/>
      <c r="C255" s="175" t="s">
        <v>429</v>
      </c>
      <c r="D255" s="175" t="s">
        <v>154</v>
      </c>
      <c r="E255" s="176" t="s">
        <v>443</v>
      </c>
      <c r="F255" s="177" t="s">
        <v>444</v>
      </c>
      <c r="G255" s="178" t="s">
        <v>157</v>
      </c>
      <c r="H255" s="179">
        <v>54</v>
      </c>
      <c r="I255" s="180"/>
      <c r="J255" s="181">
        <f>ROUND(I255*H255,2)</f>
        <v>0</v>
      </c>
      <c r="K255" s="182"/>
      <c r="L255" s="40"/>
      <c r="M255" s="183" t="s">
        <v>3</v>
      </c>
      <c r="N255" s="184" t="s">
        <v>43</v>
      </c>
      <c r="O255" s="73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87" t="s">
        <v>279</v>
      </c>
      <c r="AT255" s="187" t="s">
        <v>154</v>
      </c>
      <c r="AU255" s="187" t="s">
        <v>81</v>
      </c>
      <c r="AY255" s="20" t="s">
        <v>152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20" t="s">
        <v>79</v>
      </c>
      <c r="BK255" s="188">
        <f>ROUND(I255*H255,2)</f>
        <v>0</v>
      </c>
      <c r="BL255" s="20" t="s">
        <v>279</v>
      </c>
      <c r="BM255" s="187" t="s">
        <v>1340</v>
      </c>
    </row>
    <row r="256" s="2" customFormat="1">
      <c r="A256" s="39"/>
      <c r="B256" s="40"/>
      <c r="C256" s="39"/>
      <c r="D256" s="189" t="s">
        <v>160</v>
      </c>
      <c r="E256" s="39"/>
      <c r="F256" s="190" t="s">
        <v>446</v>
      </c>
      <c r="G256" s="39"/>
      <c r="H256" s="39"/>
      <c r="I256" s="191"/>
      <c r="J256" s="39"/>
      <c r="K256" s="39"/>
      <c r="L256" s="40"/>
      <c r="M256" s="192"/>
      <c r="N256" s="19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160</v>
      </c>
      <c r="AU256" s="20" t="s">
        <v>81</v>
      </c>
    </row>
    <row r="257" s="13" customFormat="1">
      <c r="A257" s="13"/>
      <c r="B257" s="194"/>
      <c r="C257" s="13"/>
      <c r="D257" s="195" t="s">
        <v>162</v>
      </c>
      <c r="E257" s="196" t="s">
        <v>3</v>
      </c>
      <c r="F257" s="197" t="s">
        <v>1341</v>
      </c>
      <c r="G257" s="13"/>
      <c r="H257" s="198">
        <v>54</v>
      </c>
      <c r="I257" s="199"/>
      <c r="J257" s="13"/>
      <c r="K257" s="13"/>
      <c r="L257" s="194"/>
      <c r="M257" s="200"/>
      <c r="N257" s="201"/>
      <c r="O257" s="201"/>
      <c r="P257" s="201"/>
      <c r="Q257" s="201"/>
      <c r="R257" s="201"/>
      <c r="S257" s="201"/>
      <c r="T257" s="20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162</v>
      </c>
      <c r="AU257" s="196" t="s">
        <v>81</v>
      </c>
      <c r="AV257" s="13" t="s">
        <v>81</v>
      </c>
      <c r="AW257" s="13" t="s">
        <v>33</v>
      </c>
      <c r="AX257" s="13" t="s">
        <v>79</v>
      </c>
      <c r="AY257" s="196" t="s">
        <v>152</v>
      </c>
    </row>
    <row r="258" s="2" customFormat="1" ht="16.5" customHeight="1">
      <c r="A258" s="39"/>
      <c r="B258" s="174"/>
      <c r="C258" s="227" t="s">
        <v>435</v>
      </c>
      <c r="D258" s="227" t="s">
        <v>379</v>
      </c>
      <c r="E258" s="228" t="s">
        <v>449</v>
      </c>
      <c r="F258" s="229" t="s">
        <v>450</v>
      </c>
      <c r="G258" s="230" t="s">
        <v>171</v>
      </c>
      <c r="H258" s="231">
        <v>1.3069999999999999</v>
      </c>
      <c r="I258" s="232"/>
      <c r="J258" s="233">
        <f>ROUND(I258*H258,2)</f>
        <v>0</v>
      </c>
      <c r="K258" s="234"/>
      <c r="L258" s="235"/>
      <c r="M258" s="236" t="s">
        <v>3</v>
      </c>
      <c r="N258" s="237" t="s">
        <v>43</v>
      </c>
      <c r="O258" s="73"/>
      <c r="P258" s="185">
        <f>O258*H258</f>
        <v>0</v>
      </c>
      <c r="Q258" s="185">
        <v>0.55000000000000004</v>
      </c>
      <c r="R258" s="185">
        <f>Q258*H258</f>
        <v>0.71884999999999999</v>
      </c>
      <c r="S258" s="185">
        <v>0</v>
      </c>
      <c r="T258" s="18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187" t="s">
        <v>382</v>
      </c>
      <c r="AT258" s="187" t="s">
        <v>379</v>
      </c>
      <c r="AU258" s="187" t="s">
        <v>81</v>
      </c>
      <c r="AY258" s="20" t="s">
        <v>152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20" t="s">
        <v>79</v>
      </c>
      <c r="BK258" s="188">
        <f>ROUND(I258*H258,2)</f>
        <v>0</v>
      </c>
      <c r="BL258" s="20" t="s">
        <v>279</v>
      </c>
      <c r="BM258" s="187" t="s">
        <v>1342</v>
      </c>
    </row>
    <row r="259" s="2" customFormat="1">
      <c r="A259" s="39"/>
      <c r="B259" s="40"/>
      <c r="C259" s="39"/>
      <c r="D259" s="189" t="s">
        <v>160</v>
      </c>
      <c r="E259" s="39"/>
      <c r="F259" s="190" t="s">
        <v>452</v>
      </c>
      <c r="G259" s="39"/>
      <c r="H259" s="39"/>
      <c r="I259" s="191"/>
      <c r="J259" s="39"/>
      <c r="K259" s="39"/>
      <c r="L259" s="40"/>
      <c r="M259" s="192"/>
      <c r="N259" s="19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160</v>
      </c>
      <c r="AU259" s="20" t="s">
        <v>81</v>
      </c>
    </row>
    <row r="260" s="13" customFormat="1">
      <c r="A260" s="13"/>
      <c r="B260" s="194"/>
      <c r="C260" s="13"/>
      <c r="D260" s="195" t="s">
        <v>162</v>
      </c>
      <c r="E260" s="196" t="s">
        <v>3</v>
      </c>
      <c r="F260" s="197" t="s">
        <v>1343</v>
      </c>
      <c r="G260" s="13"/>
      <c r="H260" s="198">
        <v>1.1879999999999999</v>
      </c>
      <c r="I260" s="199"/>
      <c r="J260" s="13"/>
      <c r="K260" s="13"/>
      <c r="L260" s="194"/>
      <c r="M260" s="200"/>
      <c r="N260" s="201"/>
      <c r="O260" s="201"/>
      <c r="P260" s="201"/>
      <c r="Q260" s="201"/>
      <c r="R260" s="201"/>
      <c r="S260" s="201"/>
      <c r="T260" s="20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162</v>
      </c>
      <c r="AU260" s="196" t="s">
        <v>81</v>
      </c>
      <c r="AV260" s="13" t="s">
        <v>81</v>
      </c>
      <c r="AW260" s="13" t="s">
        <v>33</v>
      </c>
      <c r="AX260" s="13" t="s">
        <v>79</v>
      </c>
      <c r="AY260" s="196" t="s">
        <v>152</v>
      </c>
    </row>
    <row r="261" s="13" customFormat="1">
      <c r="A261" s="13"/>
      <c r="B261" s="194"/>
      <c r="C261" s="13"/>
      <c r="D261" s="195" t="s">
        <v>162</v>
      </c>
      <c r="E261" s="13"/>
      <c r="F261" s="197" t="s">
        <v>1344</v>
      </c>
      <c r="G261" s="13"/>
      <c r="H261" s="198">
        <v>1.3069999999999999</v>
      </c>
      <c r="I261" s="199"/>
      <c r="J261" s="13"/>
      <c r="K261" s="13"/>
      <c r="L261" s="194"/>
      <c r="M261" s="200"/>
      <c r="N261" s="201"/>
      <c r="O261" s="201"/>
      <c r="P261" s="201"/>
      <c r="Q261" s="201"/>
      <c r="R261" s="201"/>
      <c r="S261" s="201"/>
      <c r="T261" s="20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6" t="s">
        <v>162</v>
      </c>
      <c r="AU261" s="196" t="s">
        <v>81</v>
      </c>
      <c r="AV261" s="13" t="s">
        <v>81</v>
      </c>
      <c r="AW261" s="13" t="s">
        <v>4</v>
      </c>
      <c r="AX261" s="13" t="s">
        <v>79</v>
      </c>
      <c r="AY261" s="196" t="s">
        <v>152</v>
      </c>
    </row>
    <row r="262" s="2" customFormat="1" ht="49.05" customHeight="1">
      <c r="A262" s="39"/>
      <c r="B262" s="174"/>
      <c r="C262" s="175" t="s">
        <v>442</v>
      </c>
      <c r="D262" s="175" t="s">
        <v>154</v>
      </c>
      <c r="E262" s="176" t="s">
        <v>456</v>
      </c>
      <c r="F262" s="177" t="s">
        <v>457</v>
      </c>
      <c r="G262" s="178" t="s">
        <v>157</v>
      </c>
      <c r="H262" s="179">
        <v>54</v>
      </c>
      <c r="I262" s="180"/>
      <c r="J262" s="181">
        <f>ROUND(I262*H262,2)</f>
        <v>0</v>
      </c>
      <c r="K262" s="182"/>
      <c r="L262" s="40"/>
      <c r="M262" s="183" t="s">
        <v>3</v>
      </c>
      <c r="N262" s="184" t="s">
        <v>43</v>
      </c>
      <c r="O262" s="73"/>
      <c r="P262" s="185">
        <f>O262*H262</f>
        <v>0</v>
      </c>
      <c r="Q262" s="185">
        <v>0</v>
      </c>
      <c r="R262" s="185">
        <f>Q262*H262</f>
        <v>0</v>
      </c>
      <c r="S262" s="185">
        <v>0.014999999999999999</v>
      </c>
      <c r="T262" s="186">
        <f>S262*H262</f>
        <v>0.80999999999999994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87" t="s">
        <v>279</v>
      </c>
      <c r="AT262" s="187" t="s">
        <v>154</v>
      </c>
      <c r="AU262" s="187" t="s">
        <v>81</v>
      </c>
      <c r="AY262" s="20" t="s">
        <v>152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20" t="s">
        <v>79</v>
      </c>
      <c r="BK262" s="188">
        <f>ROUND(I262*H262,2)</f>
        <v>0</v>
      </c>
      <c r="BL262" s="20" t="s">
        <v>279</v>
      </c>
      <c r="BM262" s="187" t="s">
        <v>1345</v>
      </c>
    </row>
    <row r="263" s="2" customFormat="1">
      <c r="A263" s="39"/>
      <c r="B263" s="40"/>
      <c r="C263" s="39"/>
      <c r="D263" s="189" t="s">
        <v>160</v>
      </c>
      <c r="E263" s="39"/>
      <c r="F263" s="190" t="s">
        <v>459</v>
      </c>
      <c r="G263" s="39"/>
      <c r="H263" s="39"/>
      <c r="I263" s="191"/>
      <c r="J263" s="39"/>
      <c r="K263" s="39"/>
      <c r="L263" s="40"/>
      <c r="M263" s="192"/>
      <c r="N263" s="193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160</v>
      </c>
      <c r="AU263" s="20" t="s">
        <v>81</v>
      </c>
    </row>
    <row r="264" s="13" customFormat="1">
      <c r="A264" s="13"/>
      <c r="B264" s="194"/>
      <c r="C264" s="13"/>
      <c r="D264" s="195" t="s">
        <v>162</v>
      </c>
      <c r="E264" s="196" t="s">
        <v>3</v>
      </c>
      <c r="F264" s="197" t="s">
        <v>1341</v>
      </c>
      <c r="G264" s="13"/>
      <c r="H264" s="198">
        <v>54</v>
      </c>
      <c r="I264" s="199"/>
      <c r="J264" s="13"/>
      <c r="K264" s="13"/>
      <c r="L264" s="194"/>
      <c r="M264" s="200"/>
      <c r="N264" s="201"/>
      <c r="O264" s="201"/>
      <c r="P264" s="201"/>
      <c r="Q264" s="201"/>
      <c r="R264" s="201"/>
      <c r="S264" s="201"/>
      <c r="T264" s="20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6" t="s">
        <v>162</v>
      </c>
      <c r="AU264" s="196" t="s">
        <v>81</v>
      </c>
      <c r="AV264" s="13" t="s">
        <v>81</v>
      </c>
      <c r="AW264" s="13" t="s">
        <v>33</v>
      </c>
      <c r="AX264" s="13" t="s">
        <v>79</v>
      </c>
      <c r="AY264" s="196" t="s">
        <v>152</v>
      </c>
    </row>
    <row r="265" s="2" customFormat="1" ht="37.8" customHeight="1">
      <c r="A265" s="39"/>
      <c r="B265" s="174"/>
      <c r="C265" s="175" t="s">
        <v>448</v>
      </c>
      <c r="D265" s="175" t="s">
        <v>154</v>
      </c>
      <c r="E265" s="176" t="s">
        <v>950</v>
      </c>
      <c r="F265" s="177" t="s">
        <v>951</v>
      </c>
      <c r="G265" s="178" t="s">
        <v>157</v>
      </c>
      <c r="H265" s="179">
        <v>750</v>
      </c>
      <c r="I265" s="180"/>
      <c r="J265" s="181">
        <f>ROUND(I265*H265,2)</f>
        <v>0</v>
      </c>
      <c r="K265" s="182"/>
      <c r="L265" s="40"/>
      <c r="M265" s="183" t="s">
        <v>3</v>
      </c>
      <c r="N265" s="184" t="s">
        <v>43</v>
      </c>
      <c r="O265" s="73"/>
      <c r="P265" s="185">
        <f>O265*H265</f>
        <v>0</v>
      </c>
      <c r="Q265" s="185">
        <v>0</v>
      </c>
      <c r="R265" s="185">
        <f>Q265*H265</f>
        <v>0</v>
      </c>
      <c r="S265" s="185">
        <v>0</v>
      </c>
      <c r="T265" s="18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87" t="s">
        <v>279</v>
      </c>
      <c r="AT265" s="187" t="s">
        <v>154</v>
      </c>
      <c r="AU265" s="187" t="s">
        <v>81</v>
      </c>
      <c r="AY265" s="20" t="s">
        <v>152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79</v>
      </c>
      <c r="BK265" s="188">
        <f>ROUND(I265*H265,2)</f>
        <v>0</v>
      </c>
      <c r="BL265" s="20" t="s">
        <v>279</v>
      </c>
      <c r="BM265" s="187" t="s">
        <v>1346</v>
      </c>
    </row>
    <row r="266" s="2" customFormat="1">
      <c r="A266" s="39"/>
      <c r="B266" s="40"/>
      <c r="C266" s="39"/>
      <c r="D266" s="189" t="s">
        <v>160</v>
      </c>
      <c r="E266" s="39"/>
      <c r="F266" s="190" t="s">
        <v>953</v>
      </c>
      <c r="G266" s="39"/>
      <c r="H266" s="39"/>
      <c r="I266" s="191"/>
      <c r="J266" s="39"/>
      <c r="K266" s="39"/>
      <c r="L266" s="40"/>
      <c r="M266" s="192"/>
      <c r="N266" s="19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160</v>
      </c>
      <c r="AU266" s="20" t="s">
        <v>81</v>
      </c>
    </row>
    <row r="267" s="13" customFormat="1">
      <c r="A267" s="13"/>
      <c r="B267" s="194"/>
      <c r="C267" s="13"/>
      <c r="D267" s="195" t="s">
        <v>162</v>
      </c>
      <c r="E267" s="196" t="s">
        <v>3</v>
      </c>
      <c r="F267" s="197" t="s">
        <v>954</v>
      </c>
      <c r="G267" s="13"/>
      <c r="H267" s="198">
        <v>750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162</v>
      </c>
      <c r="AU267" s="196" t="s">
        <v>81</v>
      </c>
      <c r="AV267" s="13" t="s">
        <v>81</v>
      </c>
      <c r="AW267" s="13" t="s">
        <v>33</v>
      </c>
      <c r="AX267" s="13" t="s">
        <v>79</v>
      </c>
      <c r="AY267" s="196" t="s">
        <v>152</v>
      </c>
    </row>
    <row r="268" s="2" customFormat="1" ht="24.15" customHeight="1">
      <c r="A268" s="39"/>
      <c r="B268" s="174"/>
      <c r="C268" s="175" t="s">
        <v>455</v>
      </c>
      <c r="D268" s="175" t="s">
        <v>154</v>
      </c>
      <c r="E268" s="176" t="s">
        <v>462</v>
      </c>
      <c r="F268" s="177" t="s">
        <v>463</v>
      </c>
      <c r="G268" s="178" t="s">
        <v>247</v>
      </c>
      <c r="H268" s="179">
        <v>1206</v>
      </c>
      <c r="I268" s="180"/>
      <c r="J268" s="181">
        <f>ROUND(I268*H268,2)</f>
        <v>0</v>
      </c>
      <c r="K268" s="182"/>
      <c r="L268" s="40"/>
      <c r="M268" s="183" t="s">
        <v>3</v>
      </c>
      <c r="N268" s="184" t="s">
        <v>43</v>
      </c>
      <c r="O268" s="73"/>
      <c r="P268" s="185">
        <f>O268*H268</f>
        <v>0</v>
      </c>
      <c r="Q268" s="185">
        <v>2.0000000000000002E-05</v>
      </c>
      <c r="R268" s="185">
        <f>Q268*H268</f>
        <v>0.024120000000000003</v>
      </c>
      <c r="S268" s="185">
        <v>0</v>
      </c>
      <c r="T268" s="18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187" t="s">
        <v>279</v>
      </c>
      <c r="AT268" s="187" t="s">
        <v>154</v>
      </c>
      <c r="AU268" s="187" t="s">
        <v>81</v>
      </c>
      <c r="AY268" s="20" t="s">
        <v>152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20" t="s">
        <v>79</v>
      </c>
      <c r="BK268" s="188">
        <f>ROUND(I268*H268,2)</f>
        <v>0</v>
      </c>
      <c r="BL268" s="20" t="s">
        <v>279</v>
      </c>
      <c r="BM268" s="187" t="s">
        <v>1347</v>
      </c>
    </row>
    <row r="269" s="2" customFormat="1">
      <c r="A269" s="39"/>
      <c r="B269" s="40"/>
      <c r="C269" s="39"/>
      <c r="D269" s="189" t="s">
        <v>160</v>
      </c>
      <c r="E269" s="39"/>
      <c r="F269" s="190" t="s">
        <v>465</v>
      </c>
      <c r="G269" s="39"/>
      <c r="H269" s="39"/>
      <c r="I269" s="191"/>
      <c r="J269" s="39"/>
      <c r="K269" s="39"/>
      <c r="L269" s="40"/>
      <c r="M269" s="192"/>
      <c r="N269" s="193"/>
      <c r="O269" s="73"/>
      <c r="P269" s="73"/>
      <c r="Q269" s="73"/>
      <c r="R269" s="73"/>
      <c r="S269" s="73"/>
      <c r="T269" s="74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20" t="s">
        <v>160</v>
      </c>
      <c r="AU269" s="20" t="s">
        <v>81</v>
      </c>
    </row>
    <row r="270" s="13" customFormat="1">
      <c r="A270" s="13"/>
      <c r="B270" s="194"/>
      <c r="C270" s="13"/>
      <c r="D270" s="195" t="s">
        <v>162</v>
      </c>
      <c r="E270" s="196" t="s">
        <v>3</v>
      </c>
      <c r="F270" s="197" t="s">
        <v>957</v>
      </c>
      <c r="G270" s="13"/>
      <c r="H270" s="198">
        <v>1125</v>
      </c>
      <c r="I270" s="199"/>
      <c r="J270" s="13"/>
      <c r="K270" s="13"/>
      <c r="L270" s="194"/>
      <c r="M270" s="200"/>
      <c r="N270" s="201"/>
      <c r="O270" s="201"/>
      <c r="P270" s="201"/>
      <c r="Q270" s="201"/>
      <c r="R270" s="201"/>
      <c r="S270" s="201"/>
      <c r="T270" s="20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6" t="s">
        <v>162</v>
      </c>
      <c r="AU270" s="196" t="s">
        <v>81</v>
      </c>
      <c r="AV270" s="13" t="s">
        <v>81</v>
      </c>
      <c r="AW270" s="13" t="s">
        <v>33</v>
      </c>
      <c r="AX270" s="13" t="s">
        <v>72</v>
      </c>
      <c r="AY270" s="196" t="s">
        <v>152</v>
      </c>
    </row>
    <row r="271" s="13" customFormat="1">
      <c r="A271" s="13"/>
      <c r="B271" s="194"/>
      <c r="C271" s="13"/>
      <c r="D271" s="195" t="s">
        <v>162</v>
      </c>
      <c r="E271" s="196" t="s">
        <v>3</v>
      </c>
      <c r="F271" s="197" t="s">
        <v>1348</v>
      </c>
      <c r="G271" s="13"/>
      <c r="H271" s="198">
        <v>81</v>
      </c>
      <c r="I271" s="199"/>
      <c r="J271" s="13"/>
      <c r="K271" s="13"/>
      <c r="L271" s="194"/>
      <c r="M271" s="200"/>
      <c r="N271" s="201"/>
      <c r="O271" s="201"/>
      <c r="P271" s="201"/>
      <c r="Q271" s="201"/>
      <c r="R271" s="201"/>
      <c r="S271" s="201"/>
      <c r="T271" s="20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6" t="s">
        <v>162</v>
      </c>
      <c r="AU271" s="196" t="s">
        <v>81</v>
      </c>
      <c r="AV271" s="13" t="s">
        <v>81</v>
      </c>
      <c r="AW271" s="13" t="s">
        <v>33</v>
      </c>
      <c r="AX271" s="13" t="s">
        <v>72</v>
      </c>
      <c r="AY271" s="196" t="s">
        <v>152</v>
      </c>
    </row>
    <row r="272" s="15" customFormat="1">
      <c r="A272" s="15"/>
      <c r="B272" s="210"/>
      <c r="C272" s="15"/>
      <c r="D272" s="195" t="s">
        <v>162</v>
      </c>
      <c r="E272" s="211" t="s">
        <v>3</v>
      </c>
      <c r="F272" s="212" t="s">
        <v>242</v>
      </c>
      <c r="G272" s="15"/>
      <c r="H272" s="213">
        <v>1206</v>
      </c>
      <c r="I272" s="214"/>
      <c r="J272" s="15"/>
      <c r="K272" s="15"/>
      <c r="L272" s="210"/>
      <c r="M272" s="215"/>
      <c r="N272" s="216"/>
      <c r="O272" s="216"/>
      <c r="P272" s="216"/>
      <c r="Q272" s="216"/>
      <c r="R272" s="216"/>
      <c r="S272" s="216"/>
      <c r="T272" s="21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11" t="s">
        <v>162</v>
      </c>
      <c r="AU272" s="211" t="s">
        <v>81</v>
      </c>
      <c r="AV272" s="15" t="s">
        <v>158</v>
      </c>
      <c r="AW272" s="15" t="s">
        <v>33</v>
      </c>
      <c r="AX272" s="15" t="s">
        <v>79</v>
      </c>
      <c r="AY272" s="211" t="s">
        <v>152</v>
      </c>
    </row>
    <row r="273" s="2" customFormat="1" ht="16.5" customHeight="1">
      <c r="A273" s="39"/>
      <c r="B273" s="174"/>
      <c r="C273" s="227" t="s">
        <v>461</v>
      </c>
      <c r="D273" s="227" t="s">
        <v>379</v>
      </c>
      <c r="E273" s="228" t="s">
        <v>468</v>
      </c>
      <c r="F273" s="229" t="s">
        <v>469</v>
      </c>
      <c r="G273" s="230" t="s">
        <v>171</v>
      </c>
      <c r="H273" s="231">
        <v>9.1229999999999993</v>
      </c>
      <c r="I273" s="232"/>
      <c r="J273" s="233">
        <f>ROUND(I273*H273,2)</f>
        <v>0</v>
      </c>
      <c r="K273" s="234"/>
      <c r="L273" s="235"/>
      <c r="M273" s="236" t="s">
        <v>3</v>
      </c>
      <c r="N273" s="237" t="s">
        <v>43</v>
      </c>
      <c r="O273" s="73"/>
      <c r="P273" s="185">
        <f>O273*H273</f>
        <v>0</v>
      </c>
      <c r="Q273" s="185">
        <v>0.55000000000000004</v>
      </c>
      <c r="R273" s="185">
        <f>Q273*H273</f>
        <v>5.0176499999999997</v>
      </c>
      <c r="S273" s="185">
        <v>0</v>
      </c>
      <c r="T273" s="18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87" t="s">
        <v>382</v>
      </c>
      <c r="AT273" s="187" t="s">
        <v>379</v>
      </c>
      <c r="AU273" s="187" t="s">
        <v>81</v>
      </c>
      <c r="AY273" s="20" t="s">
        <v>152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20" t="s">
        <v>79</v>
      </c>
      <c r="BK273" s="188">
        <f>ROUND(I273*H273,2)</f>
        <v>0</v>
      </c>
      <c r="BL273" s="20" t="s">
        <v>279</v>
      </c>
      <c r="BM273" s="187" t="s">
        <v>1349</v>
      </c>
    </row>
    <row r="274" s="2" customFormat="1">
      <c r="A274" s="39"/>
      <c r="B274" s="40"/>
      <c r="C274" s="39"/>
      <c r="D274" s="189" t="s">
        <v>160</v>
      </c>
      <c r="E274" s="39"/>
      <c r="F274" s="190" t="s">
        <v>471</v>
      </c>
      <c r="G274" s="39"/>
      <c r="H274" s="39"/>
      <c r="I274" s="191"/>
      <c r="J274" s="39"/>
      <c r="K274" s="39"/>
      <c r="L274" s="40"/>
      <c r="M274" s="192"/>
      <c r="N274" s="193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160</v>
      </c>
      <c r="AU274" s="20" t="s">
        <v>81</v>
      </c>
    </row>
    <row r="275" s="13" customFormat="1">
      <c r="A275" s="13"/>
      <c r="B275" s="194"/>
      <c r="C275" s="13"/>
      <c r="D275" s="195" t="s">
        <v>162</v>
      </c>
      <c r="E275" s="196" t="s">
        <v>3</v>
      </c>
      <c r="F275" s="197" t="s">
        <v>1350</v>
      </c>
      <c r="G275" s="13"/>
      <c r="H275" s="198">
        <v>2.7000000000000002</v>
      </c>
      <c r="I275" s="199"/>
      <c r="J275" s="13"/>
      <c r="K275" s="13"/>
      <c r="L275" s="194"/>
      <c r="M275" s="200"/>
      <c r="N275" s="201"/>
      <c r="O275" s="201"/>
      <c r="P275" s="201"/>
      <c r="Q275" s="201"/>
      <c r="R275" s="201"/>
      <c r="S275" s="201"/>
      <c r="T275" s="20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6" t="s">
        <v>162</v>
      </c>
      <c r="AU275" s="196" t="s">
        <v>81</v>
      </c>
      <c r="AV275" s="13" t="s">
        <v>81</v>
      </c>
      <c r="AW275" s="13" t="s">
        <v>33</v>
      </c>
      <c r="AX275" s="13" t="s">
        <v>72</v>
      </c>
      <c r="AY275" s="196" t="s">
        <v>152</v>
      </c>
    </row>
    <row r="276" s="13" customFormat="1">
      <c r="A276" s="13"/>
      <c r="B276" s="194"/>
      <c r="C276" s="13"/>
      <c r="D276" s="195" t="s">
        <v>162</v>
      </c>
      <c r="E276" s="196" t="s">
        <v>3</v>
      </c>
      <c r="F276" s="197" t="s">
        <v>1351</v>
      </c>
      <c r="G276" s="13"/>
      <c r="H276" s="198">
        <v>5.4000000000000004</v>
      </c>
      <c r="I276" s="199"/>
      <c r="J276" s="13"/>
      <c r="K276" s="13"/>
      <c r="L276" s="194"/>
      <c r="M276" s="200"/>
      <c r="N276" s="201"/>
      <c r="O276" s="201"/>
      <c r="P276" s="201"/>
      <c r="Q276" s="201"/>
      <c r="R276" s="201"/>
      <c r="S276" s="201"/>
      <c r="T276" s="20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162</v>
      </c>
      <c r="AU276" s="196" t="s">
        <v>81</v>
      </c>
      <c r="AV276" s="13" t="s">
        <v>81</v>
      </c>
      <c r="AW276" s="13" t="s">
        <v>33</v>
      </c>
      <c r="AX276" s="13" t="s">
        <v>72</v>
      </c>
      <c r="AY276" s="196" t="s">
        <v>152</v>
      </c>
    </row>
    <row r="277" s="13" customFormat="1">
      <c r="A277" s="13"/>
      <c r="B277" s="194"/>
      <c r="C277" s="13"/>
      <c r="D277" s="195" t="s">
        <v>162</v>
      </c>
      <c r="E277" s="196" t="s">
        <v>3</v>
      </c>
      <c r="F277" s="197" t="s">
        <v>1352</v>
      </c>
      <c r="G277" s="13"/>
      <c r="H277" s="198">
        <v>0.19400000000000001</v>
      </c>
      <c r="I277" s="199"/>
      <c r="J277" s="13"/>
      <c r="K277" s="13"/>
      <c r="L277" s="194"/>
      <c r="M277" s="200"/>
      <c r="N277" s="201"/>
      <c r="O277" s="201"/>
      <c r="P277" s="201"/>
      <c r="Q277" s="201"/>
      <c r="R277" s="201"/>
      <c r="S277" s="201"/>
      <c r="T277" s="20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6" t="s">
        <v>162</v>
      </c>
      <c r="AU277" s="196" t="s">
        <v>81</v>
      </c>
      <c r="AV277" s="13" t="s">
        <v>81</v>
      </c>
      <c r="AW277" s="13" t="s">
        <v>33</v>
      </c>
      <c r="AX277" s="13" t="s">
        <v>72</v>
      </c>
      <c r="AY277" s="196" t="s">
        <v>152</v>
      </c>
    </row>
    <row r="278" s="15" customFormat="1">
      <c r="A278" s="15"/>
      <c r="B278" s="210"/>
      <c r="C278" s="15"/>
      <c r="D278" s="195" t="s">
        <v>162</v>
      </c>
      <c r="E278" s="211" t="s">
        <v>3</v>
      </c>
      <c r="F278" s="212" t="s">
        <v>242</v>
      </c>
      <c r="G278" s="15"/>
      <c r="H278" s="213">
        <v>8.2940000000000023</v>
      </c>
      <c r="I278" s="214"/>
      <c r="J278" s="15"/>
      <c r="K278" s="15"/>
      <c r="L278" s="210"/>
      <c r="M278" s="215"/>
      <c r="N278" s="216"/>
      <c r="O278" s="216"/>
      <c r="P278" s="216"/>
      <c r="Q278" s="216"/>
      <c r="R278" s="216"/>
      <c r="S278" s="216"/>
      <c r="T278" s="21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1" t="s">
        <v>162</v>
      </c>
      <c r="AU278" s="211" t="s">
        <v>81</v>
      </c>
      <c r="AV278" s="15" t="s">
        <v>158</v>
      </c>
      <c r="AW278" s="15" t="s">
        <v>33</v>
      </c>
      <c r="AX278" s="15" t="s">
        <v>79</v>
      </c>
      <c r="AY278" s="211" t="s">
        <v>152</v>
      </c>
    </row>
    <row r="279" s="13" customFormat="1">
      <c r="A279" s="13"/>
      <c r="B279" s="194"/>
      <c r="C279" s="13"/>
      <c r="D279" s="195" t="s">
        <v>162</v>
      </c>
      <c r="E279" s="13"/>
      <c r="F279" s="197" t="s">
        <v>1353</v>
      </c>
      <c r="G279" s="13"/>
      <c r="H279" s="198">
        <v>9.1229999999999993</v>
      </c>
      <c r="I279" s="199"/>
      <c r="J279" s="13"/>
      <c r="K279" s="13"/>
      <c r="L279" s="194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6" t="s">
        <v>162</v>
      </c>
      <c r="AU279" s="196" t="s">
        <v>81</v>
      </c>
      <c r="AV279" s="13" t="s">
        <v>81</v>
      </c>
      <c r="AW279" s="13" t="s">
        <v>4</v>
      </c>
      <c r="AX279" s="13" t="s">
        <v>79</v>
      </c>
      <c r="AY279" s="196" t="s">
        <v>152</v>
      </c>
    </row>
    <row r="280" s="2" customFormat="1" ht="49.05" customHeight="1">
      <c r="A280" s="39"/>
      <c r="B280" s="174"/>
      <c r="C280" s="175" t="s">
        <v>467</v>
      </c>
      <c r="D280" s="175" t="s">
        <v>154</v>
      </c>
      <c r="E280" s="176" t="s">
        <v>475</v>
      </c>
      <c r="F280" s="177" t="s">
        <v>476</v>
      </c>
      <c r="G280" s="178" t="s">
        <v>157</v>
      </c>
      <c r="H280" s="179">
        <v>1554</v>
      </c>
      <c r="I280" s="180"/>
      <c r="J280" s="181">
        <f>ROUND(I280*H280,2)</f>
        <v>0</v>
      </c>
      <c r="K280" s="182"/>
      <c r="L280" s="40"/>
      <c r="M280" s="183" t="s">
        <v>3</v>
      </c>
      <c r="N280" s="184" t="s">
        <v>43</v>
      </c>
      <c r="O280" s="73"/>
      <c r="P280" s="185">
        <f>O280*H280</f>
        <v>0</v>
      </c>
      <c r="Q280" s="185">
        <v>0</v>
      </c>
      <c r="R280" s="185">
        <f>Q280*H280</f>
        <v>0</v>
      </c>
      <c r="S280" s="185">
        <v>0.0050000000000000001</v>
      </c>
      <c r="T280" s="186">
        <f>S280*H280</f>
        <v>7.7700000000000005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87" t="s">
        <v>279</v>
      </c>
      <c r="AT280" s="187" t="s">
        <v>154</v>
      </c>
      <c r="AU280" s="187" t="s">
        <v>81</v>
      </c>
      <c r="AY280" s="20" t="s">
        <v>152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20" t="s">
        <v>79</v>
      </c>
      <c r="BK280" s="188">
        <f>ROUND(I280*H280,2)</f>
        <v>0</v>
      </c>
      <c r="BL280" s="20" t="s">
        <v>279</v>
      </c>
      <c r="BM280" s="187" t="s">
        <v>1354</v>
      </c>
    </row>
    <row r="281" s="2" customFormat="1">
      <c r="A281" s="39"/>
      <c r="B281" s="40"/>
      <c r="C281" s="39"/>
      <c r="D281" s="189" t="s">
        <v>160</v>
      </c>
      <c r="E281" s="39"/>
      <c r="F281" s="190" t="s">
        <v>478</v>
      </c>
      <c r="G281" s="39"/>
      <c r="H281" s="39"/>
      <c r="I281" s="191"/>
      <c r="J281" s="39"/>
      <c r="K281" s="39"/>
      <c r="L281" s="40"/>
      <c r="M281" s="192"/>
      <c r="N281" s="19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160</v>
      </c>
      <c r="AU281" s="20" t="s">
        <v>81</v>
      </c>
    </row>
    <row r="282" s="13" customFormat="1">
      <c r="A282" s="13"/>
      <c r="B282" s="194"/>
      <c r="C282" s="13"/>
      <c r="D282" s="195" t="s">
        <v>162</v>
      </c>
      <c r="E282" s="196" t="s">
        <v>3</v>
      </c>
      <c r="F282" s="197" t="s">
        <v>1355</v>
      </c>
      <c r="G282" s="13"/>
      <c r="H282" s="198">
        <v>1500</v>
      </c>
      <c r="I282" s="199"/>
      <c r="J282" s="13"/>
      <c r="K282" s="13"/>
      <c r="L282" s="194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162</v>
      </c>
      <c r="AU282" s="196" t="s">
        <v>81</v>
      </c>
      <c r="AV282" s="13" t="s">
        <v>81</v>
      </c>
      <c r="AW282" s="13" t="s">
        <v>33</v>
      </c>
      <c r="AX282" s="13" t="s">
        <v>72</v>
      </c>
      <c r="AY282" s="196" t="s">
        <v>152</v>
      </c>
    </row>
    <row r="283" s="13" customFormat="1">
      <c r="A283" s="13"/>
      <c r="B283" s="194"/>
      <c r="C283" s="13"/>
      <c r="D283" s="195" t="s">
        <v>162</v>
      </c>
      <c r="E283" s="196" t="s">
        <v>3</v>
      </c>
      <c r="F283" s="197" t="s">
        <v>1356</v>
      </c>
      <c r="G283" s="13"/>
      <c r="H283" s="198">
        <v>54</v>
      </c>
      <c r="I283" s="199"/>
      <c r="J283" s="13"/>
      <c r="K283" s="13"/>
      <c r="L283" s="194"/>
      <c r="M283" s="200"/>
      <c r="N283" s="201"/>
      <c r="O283" s="201"/>
      <c r="P283" s="201"/>
      <c r="Q283" s="201"/>
      <c r="R283" s="201"/>
      <c r="S283" s="201"/>
      <c r="T283" s="20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6" t="s">
        <v>162</v>
      </c>
      <c r="AU283" s="196" t="s">
        <v>81</v>
      </c>
      <c r="AV283" s="13" t="s">
        <v>81</v>
      </c>
      <c r="AW283" s="13" t="s">
        <v>33</v>
      </c>
      <c r="AX283" s="13" t="s">
        <v>72</v>
      </c>
      <c r="AY283" s="196" t="s">
        <v>152</v>
      </c>
    </row>
    <row r="284" s="15" customFormat="1">
      <c r="A284" s="15"/>
      <c r="B284" s="210"/>
      <c r="C284" s="15"/>
      <c r="D284" s="195" t="s">
        <v>162</v>
      </c>
      <c r="E284" s="211" t="s">
        <v>3</v>
      </c>
      <c r="F284" s="212" t="s">
        <v>242</v>
      </c>
      <c r="G284" s="15"/>
      <c r="H284" s="213">
        <v>1554</v>
      </c>
      <c r="I284" s="214"/>
      <c r="J284" s="15"/>
      <c r="K284" s="15"/>
      <c r="L284" s="210"/>
      <c r="M284" s="215"/>
      <c r="N284" s="216"/>
      <c r="O284" s="216"/>
      <c r="P284" s="216"/>
      <c r="Q284" s="216"/>
      <c r="R284" s="216"/>
      <c r="S284" s="216"/>
      <c r="T284" s="21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1" t="s">
        <v>162</v>
      </c>
      <c r="AU284" s="211" t="s">
        <v>81</v>
      </c>
      <c r="AV284" s="15" t="s">
        <v>158</v>
      </c>
      <c r="AW284" s="15" t="s">
        <v>33</v>
      </c>
      <c r="AX284" s="15" t="s">
        <v>79</v>
      </c>
      <c r="AY284" s="211" t="s">
        <v>152</v>
      </c>
    </row>
    <row r="285" s="2" customFormat="1" ht="37.8" customHeight="1">
      <c r="A285" s="39"/>
      <c r="B285" s="174"/>
      <c r="C285" s="175" t="s">
        <v>474</v>
      </c>
      <c r="D285" s="175" t="s">
        <v>154</v>
      </c>
      <c r="E285" s="176" t="s">
        <v>486</v>
      </c>
      <c r="F285" s="177" t="s">
        <v>487</v>
      </c>
      <c r="G285" s="178" t="s">
        <v>171</v>
      </c>
      <c r="H285" s="179">
        <v>10.124000000000001</v>
      </c>
      <c r="I285" s="180"/>
      <c r="J285" s="181">
        <f>ROUND(I285*H285,2)</f>
        <v>0</v>
      </c>
      <c r="K285" s="182"/>
      <c r="L285" s="40"/>
      <c r="M285" s="183" t="s">
        <v>3</v>
      </c>
      <c r="N285" s="184" t="s">
        <v>43</v>
      </c>
      <c r="O285" s="73"/>
      <c r="P285" s="185">
        <f>O285*H285</f>
        <v>0</v>
      </c>
      <c r="Q285" s="185">
        <v>0.023369999999999998</v>
      </c>
      <c r="R285" s="185">
        <f>Q285*H285</f>
        <v>0.23659788000000001</v>
      </c>
      <c r="S285" s="185">
        <v>0</v>
      </c>
      <c r="T285" s="18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187" t="s">
        <v>279</v>
      </c>
      <c r="AT285" s="187" t="s">
        <v>154</v>
      </c>
      <c r="AU285" s="187" t="s">
        <v>81</v>
      </c>
      <c r="AY285" s="20" t="s">
        <v>152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20" t="s">
        <v>79</v>
      </c>
      <c r="BK285" s="188">
        <f>ROUND(I285*H285,2)</f>
        <v>0</v>
      </c>
      <c r="BL285" s="20" t="s">
        <v>279</v>
      </c>
      <c r="BM285" s="187" t="s">
        <v>1357</v>
      </c>
    </row>
    <row r="286" s="2" customFormat="1">
      <c r="A286" s="39"/>
      <c r="B286" s="40"/>
      <c r="C286" s="39"/>
      <c r="D286" s="189" t="s">
        <v>160</v>
      </c>
      <c r="E286" s="39"/>
      <c r="F286" s="190" t="s">
        <v>489</v>
      </c>
      <c r="G286" s="39"/>
      <c r="H286" s="39"/>
      <c r="I286" s="191"/>
      <c r="J286" s="39"/>
      <c r="K286" s="39"/>
      <c r="L286" s="40"/>
      <c r="M286" s="192"/>
      <c r="N286" s="193"/>
      <c r="O286" s="73"/>
      <c r="P286" s="73"/>
      <c r="Q286" s="73"/>
      <c r="R286" s="73"/>
      <c r="S286" s="73"/>
      <c r="T286" s="74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20" t="s">
        <v>160</v>
      </c>
      <c r="AU286" s="20" t="s">
        <v>81</v>
      </c>
    </row>
    <row r="287" s="13" customFormat="1">
      <c r="A287" s="13"/>
      <c r="B287" s="194"/>
      <c r="C287" s="13"/>
      <c r="D287" s="195" t="s">
        <v>162</v>
      </c>
      <c r="E287" s="196" t="s">
        <v>3</v>
      </c>
      <c r="F287" s="197" t="s">
        <v>1358</v>
      </c>
      <c r="G287" s="13"/>
      <c r="H287" s="198">
        <v>0.64200000000000002</v>
      </c>
      <c r="I287" s="199"/>
      <c r="J287" s="13"/>
      <c r="K287" s="13"/>
      <c r="L287" s="194"/>
      <c r="M287" s="200"/>
      <c r="N287" s="201"/>
      <c r="O287" s="201"/>
      <c r="P287" s="201"/>
      <c r="Q287" s="201"/>
      <c r="R287" s="201"/>
      <c r="S287" s="201"/>
      <c r="T287" s="20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6" t="s">
        <v>162</v>
      </c>
      <c r="AU287" s="196" t="s">
        <v>81</v>
      </c>
      <c r="AV287" s="13" t="s">
        <v>81</v>
      </c>
      <c r="AW287" s="13" t="s">
        <v>33</v>
      </c>
      <c r="AX287" s="13" t="s">
        <v>72</v>
      </c>
      <c r="AY287" s="196" t="s">
        <v>152</v>
      </c>
    </row>
    <row r="288" s="13" customFormat="1">
      <c r="A288" s="13"/>
      <c r="B288" s="194"/>
      <c r="C288" s="13"/>
      <c r="D288" s="195" t="s">
        <v>162</v>
      </c>
      <c r="E288" s="196" t="s">
        <v>3</v>
      </c>
      <c r="F288" s="197" t="s">
        <v>1359</v>
      </c>
      <c r="G288" s="13"/>
      <c r="H288" s="198">
        <v>2.7000000000000002</v>
      </c>
      <c r="I288" s="199"/>
      <c r="J288" s="13"/>
      <c r="K288" s="13"/>
      <c r="L288" s="194"/>
      <c r="M288" s="200"/>
      <c r="N288" s="201"/>
      <c r="O288" s="201"/>
      <c r="P288" s="201"/>
      <c r="Q288" s="201"/>
      <c r="R288" s="201"/>
      <c r="S288" s="201"/>
      <c r="T288" s="20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162</v>
      </c>
      <c r="AU288" s="196" t="s">
        <v>81</v>
      </c>
      <c r="AV288" s="13" t="s">
        <v>81</v>
      </c>
      <c r="AW288" s="13" t="s">
        <v>33</v>
      </c>
      <c r="AX288" s="13" t="s">
        <v>72</v>
      </c>
      <c r="AY288" s="196" t="s">
        <v>152</v>
      </c>
    </row>
    <row r="289" s="13" customFormat="1">
      <c r="A289" s="13"/>
      <c r="B289" s="194"/>
      <c r="C289" s="13"/>
      <c r="D289" s="195" t="s">
        <v>162</v>
      </c>
      <c r="E289" s="196" t="s">
        <v>3</v>
      </c>
      <c r="F289" s="197" t="s">
        <v>1360</v>
      </c>
      <c r="G289" s="13"/>
      <c r="H289" s="198">
        <v>5.4000000000000004</v>
      </c>
      <c r="I289" s="199"/>
      <c r="J289" s="13"/>
      <c r="K289" s="13"/>
      <c r="L289" s="194"/>
      <c r="M289" s="200"/>
      <c r="N289" s="201"/>
      <c r="O289" s="201"/>
      <c r="P289" s="201"/>
      <c r="Q289" s="201"/>
      <c r="R289" s="201"/>
      <c r="S289" s="201"/>
      <c r="T289" s="20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6" t="s">
        <v>162</v>
      </c>
      <c r="AU289" s="196" t="s">
        <v>81</v>
      </c>
      <c r="AV289" s="13" t="s">
        <v>81</v>
      </c>
      <c r="AW289" s="13" t="s">
        <v>33</v>
      </c>
      <c r="AX289" s="13" t="s">
        <v>72</v>
      </c>
      <c r="AY289" s="196" t="s">
        <v>152</v>
      </c>
    </row>
    <row r="290" s="13" customFormat="1">
      <c r="A290" s="13"/>
      <c r="B290" s="194"/>
      <c r="C290" s="13"/>
      <c r="D290" s="195" t="s">
        <v>162</v>
      </c>
      <c r="E290" s="196" t="s">
        <v>3</v>
      </c>
      <c r="F290" s="197" t="s">
        <v>1361</v>
      </c>
      <c r="G290" s="13"/>
      <c r="H290" s="198">
        <v>1.1879999999999999</v>
      </c>
      <c r="I290" s="199"/>
      <c r="J290" s="13"/>
      <c r="K290" s="13"/>
      <c r="L290" s="194"/>
      <c r="M290" s="200"/>
      <c r="N290" s="201"/>
      <c r="O290" s="201"/>
      <c r="P290" s="201"/>
      <c r="Q290" s="201"/>
      <c r="R290" s="201"/>
      <c r="S290" s="201"/>
      <c r="T290" s="20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6" t="s">
        <v>162</v>
      </c>
      <c r="AU290" s="196" t="s">
        <v>81</v>
      </c>
      <c r="AV290" s="13" t="s">
        <v>81</v>
      </c>
      <c r="AW290" s="13" t="s">
        <v>33</v>
      </c>
      <c r="AX290" s="13" t="s">
        <v>72</v>
      </c>
      <c r="AY290" s="196" t="s">
        <v>152</v>
      </c>
    </row>
    <row r="291" s="13" customFormat="1">
      <c r="A291" s="13"/>
      <c r="B291" s="194"/>
      <c r="C291" s="13"/>
      <c r="D291" s="195" t="s">
        <v>162</v>
      </c>
      <c r="E291" s="196" t="s">
        <v>3</v>
      </c>
      <c r="F291" s="197" t="s">
        <v>1362</v>
      </c>
      <c r="G291" s="13"/>
      <c r="H291" s="198">
        <v>0.19400000000000001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162</v>
      </c>
      <c r="AU291" s="196" t="s">
        <v>81</v>
      </c>
      <c r="AV291" s="13" t="s">
        <v>81</v>
      </c>
      <c r="AW291" s="13" t="s">
        <v>33</v>
      </c>
      <c r="AX291" s="13" t="s">
        <v>72</v>
      </c>
      <c r="AY291" s="196" t="s">
        <v>152</v>
      </c>
    </row>
    <row r="292" s="15" customFormat="1">
      <c r="A292" s="15"/>
      <c r="B292" s="210"/>
      <c r="C292" s="15"/>
      <c r="D292" s="195" t="s">
        <v>162</v>
      </c>
      <c r="E292" s="211" t="s">
        <v>3</v>
      </c>
      <c r="F292" s="212" t="s">
        <v>242</v>
      </c>
      <c r="G292" s="15"/>
      <c r="H292" s="213">
        <v>10.124000000000002</v>
      </c>
      <c r="I292" s="214"/>
      <c r="J292" s="15"/>
      <c r="K292" s="15"/>
      <c r="L292" s="210"/>
      <c r="M292" s="215"/>
      <c r="N292" s="216"/>
      <c r="O292" s="216"/>
      <c r="P292" s="216"/>
      <c r="Q292" s="216"/>
      <c r="R292" s="216"/>
      <c r="S292" s="216"/>
      <c r="T292" s="21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11" t="s">
        <v>162</v>
      </c>
      <c r="AU292" s="211" t="s">
        <v>81</v>
      </c>
      <c r="AV292" s="15" t="s">
        <v>158</v>
      </c>
      <c r="AW292" s="15" t="s">
        <v>33</v>
      </c>
      <c r="AX292" s="15" t="s">
        <v>79</v>
      </c>
      <c r="AY292" s="211" t="s">
        <v>152</v>
      </c>
    </row>
    <row r="293" s="2" customFormat="1" ht="49.05" customHeight="1">
      <c r="A293" s="39"/>
      <c r="B293" s="174"/>
      <c r="C293" s="175" t="s">
        <v>479</v>
      </c>
      <c r="D293" s="175" t="s">
        <v>154</v>
      </c>
      <c r="E293" s="176" t="s">
        <v>495</v>
      </c>
      <c r="F293" s="177" t="s">
        <v>496</v>
      </c>
      <c r="G293" s="178" t="s">
        <v>329</v>
      </c>
      <c r="H293" s="179">
        <v>5.9969999999999999</v>
      </c>
      <c r="I293" s="180"/>
      <c r="J293" s="181">
        <f>ROUND(I293*H293,2)</f>
        <v>0</v>
      </c>
      <c r="K293" s="182"/>
      <c r="L293" s="40"/>
      <c r="M293" s="183" t="s">
        <v>3</v>
      </c>
      <c r="N293" s="184" t="s">
        <v>43</v>
      </c>
      <c r="O293" s="73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87" t="s">
        <v>279</v>
      </c>
      <c r="AT293" s="187" t="s">
        <v>154</v>
      </c>
      <c r="AU293" s="187" t="s">
        <v>81</v>
      </c>
      <c r="AY293" s="20" t="s">
        <v>152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20" t="s">
        <v>79</v>
      </c>
      <c r="BK293" s="188">
        <f>ROUND(I293*H293,2)</f>
        <v>0</v>
      </c>
      <c r="BL293" s="20" t="s">
        <v>279</v>
      </c>
      <c r="BM293" s="187" t="s">
        <v>1363</v>
      </c>
    </row>
    <row r="294" s="2" customFormat="1">
      <c r="A294" s="39"/>
      <c r="B294" s="40"/>
      <c r="C294" s="39"/>
      <c r="D294" s="189" t="s">
        <v>160</v>
      </c>
      <c r="E294" s="39"/>
      <c r="F294" s="190" t="s">
        <v>498</v>
      </c>
      <c r="G294" s="39"/>
      <c r="H294" s="39"/>
      <c r="I294" s="191"/>
      <c r="J294" s="39"/>
      <c r="K294" s="39"/>
      <c r="L294" s="40"/>
      <c r="M294" s="192"/>
      <c r="N294" s="19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160</v>
      </c>
      <c r="AU294" s="20" t="s">
        <v>81</v>
      </c>
    </row>
    <row r="295" s="12" customFormat="1" ht="22.8" customHeight="1">
      <c r="A295" s="12"/>
      <c r="B295" s="161"/>
      <c r="C295" s="12"/>
      <c r="D295" s="162" t="s">
        <v>71</v>
      </c>
      <c r="E295" s="172" t="s">
        <v>499</v>
      </c>
      <c r="F295" s="172" t="s">
        <v>500</v>
      </c>
      <c r="G295" s="12"/>
      <c r="H295" s="12"/>
      <c r="I295" s="164"/>
      <c r="J295" s="173">
        <f>BK295</f>
        <v>0</v>
      </c>
      <c r="K295" s="12"/>
      <c r="L295" s="161"/>
      <c r="M295" s="166"/>
      <c r="N295" s="167"/>
      <c r="O295" s="167"/>
      <c r="P295" s="168">
        <f>SUM(P296:P351)</f>
        <v>0</v>
      </c>
      <c r="Q295" s="167"/>
      <c r="R295" s="168">
        <f>SUM(R296:R351)</f>
        <v>5.3795495999999998</v>
      </c>
      <c r="S295" s="167"/>
      <c r="T295" s="169">
        <f>SUM(T296:T351)</f>
        <v>4.9563970000000008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62" t="s">
        <v>81</v>
      </c>
      <c r="AT295" s="170" t="s">
        <v>71</v>
      </c>
      <c r="AU295" s="170" t="s">
        <v>79</v>
      </c>
      <c r="AY295" s="162" t="s">
        <v>152</v>
      </c>
      <c r="BK295" s="171">
        <f>SUM(BK296:BK351)</f>
        <v>0</v>
      </c>
    </row>
    <row r="296" s="2" customFormat="1" ht="24.15" customHeight="1">
      <c r="A296" s="39"/>
      <c r="B296" s="174"/>
      <c r="C296" s="175" t="s">
        <v>485</v>
      </c>
      <c r="D296" s="175" t="s">
        <v>154</v>
      </c>
      <c r="E296" s="176" t="s">
        <v>502</v>
      </c>
      <c r="F296" s="177" t="s">
        <v>503</v>
      </c>
      <c r="G296" s="178" t="s">
        <v>157</v>
      </c>
      <c r="H296" s="179">
        <v>297</v>
      </c>
      <c r="I296" s="180"/>
      <c r="J296" s="181">
        <f>ROUND(I296*H296,2)</f>
        <v>0</v>
      </c>
      <c r="K296" s="182"/>
      <c r="L296" s="40"/>
      <c r="M296" s="183" t="s">
        <v>3</v>
      </c>
      <c r="N296" s="184" t="s">
        <v>43</v>
      </c>
      <c r="O296" s="73"/>
      <c r="P296" s="185">
        <f>O296*H296</f>
        <v>0</v>
      </c>
      <c r="Q296" s="185">
        <v>0</v>
      </c>
      <c r="R296" s="185">
        <f>Q296*H296</f>
        <v>0</v>
      </c>
      <c r="S296" s="185">
        <v>0.00594</v>
      </c>
      <c r="T296" s="186">
        <f>S296*H296</f>
        <v>1.7641800000000001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87" t="s">
        <v>279</v>
      </c>
      <c r="AT296" s="187" t="s">
        <v>154</v>
      </c>
      <c r="AU296" s="187" t="s">
        <v>81</v>
      </c>
      <c r="AY296" s="20" t="s">
        <v>152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20" t="s">
        <v>79</v>
      </c>
      <c r="BK296" s="188">
        <f>ROUND(I296*H296,2)</f>
        <v>0</v>
      </c>
      <c r="BL296" s="20" t="s">
        <v>279</v>
      </c>
      <c r="BM296" s="187" t="s">
        <v>1364</v>
      </c>
    </row>
    <row r="297" s="2" customFormat="1">
      <c r="A297" s="39"/>
      <c r="B297" s="40"/>
      <c r="C297" s="39"/>
      <c r="D297" s="189" t="s">
        <v>160</v>
      </c>
      <c r="E297" s="39"/>
      <c r="F297" s="190" t="s">
        <v>505</v>
      </c>
      <c r="G297" s="39"/>
      <c r="H297" s="39"/>
      <c r="I297" s="191"/>
      <c r="J297" s="39"/>
      <c r="K297" s="39"/>
      <c r="L297" s="40"/>
      <c r="M297" s="192"/>
      <c r="N297" s="193"/>
      <c r="O297" s="73"/>
      <c r="P297" s="73"/>
      <c r="Q297" s="73"/>
      <c r="R297" s="73"/>
      <c r="S297" s="73"/>
      <c r="T297" s="7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20" t="s">
        <v>160</v>
      </c>
      <c r="AU297" s="20" t="s">
        <v>81</v>
      </c>
    </row>
    <row r="298" s="13" customFormat="1">
      <c r="A298" s="13"/>
      <c r="B298" s="194"/>
      <c r="C298" s="13"/>
      <c r="D298" s="195" t="s">
        <v>162</v>
      </c>
      <c r="E298" s="196" t="s">
        <v>3</v>
      </c>
      <c r="F298" s="197" t="s">
        <v>1365</v>
      </c>
      <c r="G298" s="13"/>
      <c r="H298" s="198">
        <v>189</v>
      </c>
      <c r="I298" s="199"/>
      <c r="J298" s="13"/>
      <c r="K298" s="13"/>
      <c r="L298" s="194"/>
      <c r="M298" s="200"/>
      <c r="N298" s="201"/>
      <c r="O298" s="201"/>
      <c r="P298" s="201"/>
      <c r="Q298" s="201"/>
      <c r="R298" s="201"/>
      <c r="S298" s="201"/>
      <c r="T298" s="20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6" t="s">
        <v>162</v>
      </c>
      <c r="AU298" s="196" t="s">
        <v>81</v>
      </c>
      <c r="AV298" s="13" t="s">
        <v>81</v>
      </c>
      <c r="AW298" s="13" t="s">
        <v>33</v>
      </c>
      <c r="AX298" s="13" t="s">
        <v>72</v>
      </c>
      <c r="AY298" s="196" t="s">
        <v>152</v>
      </c>
    </row>
    <row r="299" s="13" customFormat="1">
      <c r="A299" s="13"/>
      <c r="B299" s="194"/>
      <c r="C299" s="13"/>
      <c r="D299" s="195" t="s">
        <v>162</v>
      </c>
      <c r="E299" s="196" t="s">
        <v>3</v>
      </c>
      <c r="F299" s="197" t="s">
        <v>1326</v>
      </c>
      <c r="G299" s="13"/>
      <c r="H299" s="198">
        <v>108</v>
      </c>
      <c r="I299" s="199"/>
      <c r="J299" s="13"/>
      <c r="K299" s="13"/>
      <c r="L299" s="194"/>
      <c r="M299" s="200"/>
      <c r="N299" s="201"/>
      <c r="O299" s="201"/>
      <c r="P299" s="201"/>
      <c r="Q299" s="201"/>
      <c r="R299" s="201"/>
      <c r="S299" s="201"/>
      <c r="T299" s="20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6" t="s">
        <v>162</v>
      </c>
      <c r="AU299" s="196" t="s">
        <v>81</v>
      </c>
      <c r="AV299" s="13" t="s">
        <v>81</v>
      </c>
      <c r="AW299" s="13" t="s">
        <v>33</v>
      </c>
      <c r="AX299" s="13" t="s">
        <v>72</v>
      </c>
      <c r="AY299" s="196" t="s">
        <v>152</v>
      </c>
    </row>
    <row r="300" s="15" customFormat="1">
      <c r="A300" s="15"/>
      <c r="B300" s="210"/>
      <c r="C300" s="15"/>
      <c r="D300" s="195" t="s">
        <v>162</v>
      </c>
      <c r="E300" s="211" t="s">
        <v>3</v>
      </c>
      <c r="F300" s="212" t="s">
        <v>242</v>
      </c>
      <c r="G300" s="15"/>
      <c r="H300" s="213">
        <v>297</v>
      </c>
      <c r="I300" s="214"/>
      <c r="J300" s="15"/>
      <c r="K300" s="15"/>
      <c r="L300" s="210"/>
      <c r="M300" s="215"/>
      <c r="N300" s="216"/>
      <c r="O300" s="216"/>
      <c r="P300" s="216"/>
      <c r="Q300" s="216"/>
      <c r="R300" s="216"/>
      <c r="S300" s="216"/>
      <c r="T300" s="21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1" t="s">
        <v>162</v>
      </c>
      <c r="AU300" s="211" t="s">
        <v>81</v>
      </c>
      <c r="AV300" s="15" t="s">
        <v>158</v>
      </c>
      <c r="AW300" s="15" t="s">
        <v>33</v>
      </c>
      <c r="AX300" s="15" t="s">
        <v>79</v>
      </c>
      <c r="AY300" s="211" t="s">
        <v>152</v>
      </c>
    </row>
    <row r="301" s="2" customFormat="1" ht="24.15" customHeight="1">
      <c r="A301" s="39"/>
      <c r="B301" s="174"/>
      <c r="C301" s="175" t="s">
        <v>494</v>
      </c>
      <c r="D301" s="175" t="s">
        <v>154</v>
      </c>
      <c r="E301" s="176" t="s">
        <v>509</v>
      </c>
      <c r="F301" s="177" t="s">
        <v>510</v>
      </c>
      <c r="G301" s="178" t="s">
        <v>247</v>
      </c>
      <c r="H301" s="179">
        <v>7.4000000000000004</v>
      </c>
      <c r="I301" s="180"/>
      <c r="J301" s="181">
        <f>ROUND(I301*H301,2)</f>
        <v>0</v>
      </c>
      <c r="K301" s="182"/>
      <c r="L301" s="40"/>
      <c r="M301" s="183" t="s">
        <v>3</v>
      </c>
      <c r="N301" s="184" t="s">
        <v>43</v>
      </c>
      <c r="O301" s="73"/>
      <c r="P301" s="185">
        <f>O301*H301</f>
        <v>0</v>
      </c>
      <c r="Q301" s="185">
        <v>0</v>
      </c>
      <c r="R301" s="185">
        <f>Q301*H301</f>
        <v>0</v>
      </c>
      <c r="S301" s="185">
        <v>0.00348</v>
      </c>
      <c r="T301" s="186">
        <f>S301*H301</f>
        <v>0.025752000000000001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87" t="s">
        <v>279</v>
      </c>
      <c r="AT301" s="187" t="s">
        <v>154</v>
      </c>
      <c r="AU301" s="187" t="s">
        <v>81</v>
      </c>
      <c r="AY301" s="20" t="s">
        <v>152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20" t="s">
        <v>79</v>
      </c>
      <c r="BK301" s="188">
        <f>ROUND(I301*H301,2)</f>
        <v>0</v>
      </c>
      <c r="BL301" s="20" t="s">
        <v>279</v>
      </c>
      <c r="BM301" s="187" t="s">
        <v>1366</v>
      </c>
    </row>
    <row r="302" s="2" customFormat="1">
      <c r="A302" s="39"/>
      <c r="B302" s="40"/>
      <c r="C302" s="39"/>
      <c r="D302" s="189" t="s">
        <v>160</v>
      </c>
      <c r="E302" s="39"/>
      <c r="F302" s="190" t="s">
        <v>512</v>
      </c>
      <c r="G302" s="39"/>
      <c r="H302" s="39"/>
      <c r="I302" s="191"/>
      <c r="J302" s="39"/>
      <c r="K302" s="39"/>
      <c r="L302" s="40"/>
      <c r="M302" s="192"/>
      <c r="N302" s="19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160</v>
      </c>
      <c r="AU302" s="20" t="s">
        <v>81</v>
      </c>
    </row>
    <row r="303" s="2" customFormat="1" ht="24.15" customHeight="1">
      <c r="A303" s="39"/>
      <c r="B303" s="174"/>
      <c r="C303" s="175" t="s">
        <v>501</v>
      </c>
      <c r="D303" s="175" t="s">
        <v>154</v>
      </c>
      <c r="E303" s="176" t="s">
        <v>519</v>
      </c>
      <c r="F303" s="177" t="s">
        <v>520</v>
      </c>
      <c r="G303" s="178" t="s">
        <v>247</v>
      </c>
      <c r="H303" s="179">
        <v>330</v>
      </c>
      <c r="I303" s="180"/>
      <c r="J303" s="181">
        <f>ROUND(I303*H303,2)</f>
        <v>0</v>
      </c>
      <c r="K303" s="182"/>
      <c r="L303" s="40"/>
      <c r="M303" s="183" t="s">
        <v>3</v>
      </c>
      <c r="N303" s="184" t="s">
        <v>43</v>
      </c>
      <c r="O303" s="73"/>
      <c r="P303" s="185">
        <f>O303*H303</f>
        <v>0</v>
      </c>
      <c r="Q303" s="185">
        <v>0</v>
      </c>
      <c r="R303" s="185">
        <f>Q303*H303</f>
        <v>0</v>
      </c>
      <c r="S303" s="185">
        <v>0.0022300000000000002</v>
      </c>
      <c r="T303" s="186">
        <f>S303*H303</f>
        <v>0.73590000000000011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187" t="s">
        <v>279</v>
      </c>
      <c r="AT303" s="187" t="s">
        <v>154</v>
      </c>
      <c r="AU303" s="187" t="s">
        <v>81</v>
      </c>
      <c r="AY303" s="20" t="s">
        <v>152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20" t="s">
        <v>79</v>
      </c>
      <c r="BK303" s="188">
        <f>ROUND(I303*H303,2)</f>
        <v>0</v>
      </c>
      <c r="BL303" s="20" t="s">
        <v>279</v>
      </c>
      <c r="BM303" s="187" t="s">
        <v>1367</v>
      </c>
    </row>
    <row r="304" s="2" customFormat="1">
      <c r="A304" s="39"/>
      <c r="B304" s="40"/>
      <c r="C304" s="39"/>
      <c r="D304" s="189" t="s">
        <v>160</v>
      </c>
      <c r="E304" s="39"/>
      <c r="F304" s="190" t="s">
        <v>522</v>
      </c>
      <c r="G304" s="39"/>
      <c r="H304" s="39"/>
      <c r="I304" s="191"/>
      <c r="J304" s="39"/>
      <c r="K304" s="39"/>
      <c r="L304" s="40"/>
      <c r="M304" s="192"/>
      <c r="N304" s="193"/>
      <c r="O304" s="73"/>
      <c r="P304" s="73"/>
      <c r="Q304" s="73"/>
      <c r="R304" s="73"/>
      <c r="S304" s="73"/>
      <c r="T304" s="74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20" t="s">
        <v>160</v>
      </c>
      <c r="AU304" s="20" t="s">
        <v>81</v>
      </c>
    </row>
    <row r="305" s="13" customFormat="1">
      <c r="A305" s="13"/>
      <c r="B305" s="194"/>
      <c r="C305" s="13"/>
      <c r="D305" s="195" t="s">
        <v>162</v>
      </c>
      <c r="E305" s="196" t="s">
        <v>3</v>
      </c>
      <c r="F305" s="197" t="s">
        <v>1368</v>
      </c>
      <c r="G305" s="13"/>
      <c r="H305" s="198">
        <v>330</v>
      </c>
      <c r="I305" s="199"/>
      <c r="J305" s="13"/>
      <c r="K305" s="13"/>
      <c r="L305" s="194"/>
      <c r="M305" s="200"/>
      <c r="N305" s="201"/>
      <c r="O305" s="201"/>
      <c r="P305" s="201"/>
      <c r="Q305" s="201"/>
      <c r="R305" s="201"/>
      <c r="S305" s="201"/>
      <c r="T305" s="20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6" t="s">
        <v>162</v>
      </c>
      <c r="AU305" s="196" t="s">
        <v>81</v>
      </c>
      <c r="AV305" s="13" t="s">
        <v>81</v>
      </c>
      <c r="AW305" s="13" t="s">
        <v>33</v>
      </c>
      <c r="AX305" s="13" t="s">
        <v>79</v>
      </c>
      <c r="AY305" s="196" t="s">
        <v>152</v>
      </c>
    </row>
    <row r="306" s="2" customFormat="1" ht="21.75" customHeight="1">
      <c r="A306" s="39"/>
      <c r="B306" s="174"/>
      <c r="C306" s="175" t="s">
        <v>508</v>
      </c>
      <c r="D306" s="175" t="s">
        <v>154</v>
      </c>
      <c r="E306" s="176" t="s">
        <v>524</v>
      </c>
      <c r="F306" s="177" t="s">
        <v>525</v>
      </c>
      <c r="G306" s="178" t="s">
        <v>247</v>
      </c>
      <c r="H306" s="179">
        <v>61.100000000000001</v>
      </c>
      <c r="I306" s="180"/>
      <c r="J306" s="181">
        <f>ROUND(I306*H306,2)</f>
        <v>0</v>
      </c>
      <c r="K306" s="182"/>
      <c r="L306" s="40"/>
      <c r="M306" s="183" t="s">
        <v>3</v>
      </c>
      <c r="N306" s="184" t="s">
        <v>43</v>
      </c>
      <c r="O306" s="73"/>
      <c r="P306" s="185">
        <f>O306*H306</f>
        <v>0</v>
      </c>
      <c r="Q306" s="185">
        <v>0</v>
      </c>
      <c r="R306" s="185">
        <f>Q306*H306</f>
        <v>0</v>
      </c>
      <c r="S306" s="185">
        <v>0.00175</v>
      </c>
      <c r="T306" s="186">
        <f>S306*H306</f>
        <v>0.10692500000000001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187" t="s">
        <v>279</v>
      </c>
      <c r="AT306" s="187" t="s">
        <v>154</v>
      </c>
      <c r="AU306" s="187" t="s">
        <v>81</v>
      </c>
      <c r="AY306" s="20" t="s">
        <v>152</v>
      </c>
      <c r="BE306" s="188">
        <f>IF(N306="základní",J306,0)</f>
        <v>0</v>
      </c>
      <c r="BF306" s="188">
        <f>IF(N306="snížená",J306,0)</f>
        <v>0</v>
      </c>
      <c r="BG306" s="188">
        <f>IF(N306="zákl. přenesená",J306,0)</f>
        <v>0</v>
      </c>
      <c r="BH306" s="188">
        <f>IF(N306="sníž. přenesená",J306,0)</f>
        <v>0</v>
      </c>
      <c r="BI306" s="188">
        <f>IF(N306="nulová",J306,0)</f>
        <v>0</v>
      </c>
      <c r="BJ306" s="20" t="s">
        <v>79</v>
      </c>
      <c r="BK306" s="188">
        <f>ROUND(I306*H306,2)</f>
        <v>0</v>
      </c>
      <c r="BL306" s="20" t="s">
        <v>279</v>
      </c>
      <c r="BM306" s="187" t="s">
        <v>1369</v>
      </c>
    </row>
    <row r="307" s="2" customFormat="1">
      <c r="A307" s="39"/>
      <c r="B307" s="40"/>
      <c r="C307" s="39"/>
      <c r="D307" s="189" t="s">
        <v>160</v>
      </c>
      <c r="E307" s="39"/>
      <c r="F307" s="190" t="s">
        <v>527</v>
      </c>
      <c r="G307" s="39"/>
      <c r="H307" s="39"/>
      <c r="I307" s="191"/>
      <c r="J307" s="39"/>
      <c r="K307" s="39"/>
      <c r="L307" s="40"/>
      <c r="M307" s="192"/>
      <c r="N307" s="193"/>
      <c r="O307" s="73"/>
      <c r="P307" s="73"/>
      <c r="Q307" s="73"/>
      <c r="R307" s="73"/>
      <c r="S307" s="73"/>
      <c r="T307" s="74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20" t="s">
        <v>160</v>
      </c>
      <c r="AU307" s="20" t="s">
        <v>81</v>
      </c>
    </row>
    <row r="308" s="13" customFormat="1">
      <c r="A308" s="13"/>
      <c r="B308" s="194"/>
      <c r="C308" s="13"/>
      <c r="D308" s="195" t="s">
        <v>162</v>
      </c>
      <c r="E308" s="196" t="s">
        <v>3</v>
      </c>
      <c r="F308" s="197" t="s">
        <v>1370</v>
      </c>
      <c r="G308" s="13"/>
      <c r="H308" s="198">
        <v>61.100000000000001</v>
      </c>
      <c r="I308" s="199"/>
      <c r="J308" s="13"/>
      <c r="K308" s="13"/>
      <c r="L308" s="194"/>
      <c r="M308" s="200"/>
      <c r="N308" s="201"/>
      <c r="O308" s="201"/>
      <c r="P308" s="201"/>
      <c r="Q308" s="201"/>
      <c r="R308" s="201"/>
      <c r="S308" s="201"/>
      <c r="T308" s="20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6" t="s">
        <v>162</v>
      </c>
      <c r="AU308" s="196" t="s">
        <v>81</v>
      </c>
      <c r="AV308" s="13" t="s">
        <v>81</v>
      </c>
      <c r="AW308" s="13" t="s">
        <v>33</v>
      </c>
      <c r="AX308" s="13" t="s">
        <v>79</v>
      </c>
      <c r="AY308" s="196" t="s">
        <v>152</v>
      </c>
    </row>
    <row r="309" s="2" customFormat="1" ht="24.15" customHeight="1">
      <c r="A309" s="39"/>
      <c r="B309" s="174"/>
      <c r="C309" s="175" t="s">
        <v>513</v>
      </c>
      <c r="D309" s="175" t="s">
        <v>154</v>
      </c>
      <c r="E309" s="176" t="s">
        <v>534</v>
      </c>
      <c r="F309" s="177" t="s">
        <v>535</v>
      </c>
      <c r="G309" s="178" t="s">
        <v>247</v>
      </c>
      <c r="H309" s="179">
        <v>184.59999999999999</v>
      </c>
      <c r="I309" s="180"/>
      <c r="J309" s="181">
        <f>ROUND(I309*H309,2)</f>
        <v>0</v>
      </c>
      <c r="K309" s="182"/>
      <c r="L309" s="40"/>
      <c r="M309" s="183" t="s">
        <v>3</v>
      </c>
      <c r="N309" s="184" t="s">
        <v>43</v>
      </c>
      <c r="O309" s="73"/>
      <c r="P309" s="185">
        <f>O309*H309</f>
        <v>0</v>
      </c>
      <c r="Q309" s="185">
        <v>0</v>
      </c>
      <c r="R309" s="185">
        <f>Q309*H309</f>
        <v>0</v>
      </c>
      <c r="S309" s="185">
        <v>0.01069</v>
      </c>
      <c r="T309" s="186">
        <f>S309*H309</f>
        <v>1.973374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187" t="s">
        <v>279</v>
      </c>
      <c r="AT309" s="187" t="s">
        <v>154</v>
      </c>
      <c r="AU309" s="187" t="s">
        <v>81</v>
      </c>
      <c r="AY309" s="20" t="s">
        <v>152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20" t="s">
        <v>79</v>
      </c>
      <c r="BK309" s="188">
        <f>ROUND(I309*H309,2)</f>
        <v>0</v>
      </c>
      <c r="BL309" s="20" t="s">
        <v>279</v>
      </c>
      <c r="BM309" s="187" t="s">
        <v>1371</v>
      </c>
    </row>
    <row r="310" s="2" customFormat="1">
      <c r="A310" s="39"/>
      <c r="B310" s="40"/>
      <c r="C310" s="39"/>
      <c r="D310" s="189" t="s">
        <v>160</v>
      </c>
      <c r="E310" s="39"/>
      <c r="F310" s="190" t="s">
        <v>537</v>
      </c>
      <c r="G310" s="39"/>
      <c r="H310" s="39"/>
      <c r="I310" s="191"/>
      <c r="J310" s="39"/>
      <c r="K310" s="39"/>
      <c r="L310" s="40"/>
      <c r="M310" s="192"/>
      <c r="N310" s="19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160</v>
      </c>
      <c r="AU310" s="20" t="s">
        <v>81</v>
      </c>
    </row>
    <row r="311" s="13" customFormat="1">
      <c r="A311" s="13"/>
      <c r="B311" s="194"/>
      <c r="C311" s="13"/>
      <c r="D311" s="195" t="s">
        <v>162</v>
      </c>
      <c r="E311" s="196" t="s">
        <v>3</v>
      </c>
      <c r="F311" s="197" t="s">
        <v>1372</v>
      </c>
      <c r="G311" s="13"/>
      <c r="H311" s="198">
        <v>184.59999999999999</v>
      </c>
      <c r="I311" s="199"/>
      <c r="J311" s="13"/>
      <c r="K311" s="13"/>
      <c r="L311" s="194"/>
      <c r="M311" s="200"/>
      <c r="N311" s="201"/>
      <c r="O311" s="201"/>
      <c r="P311" s="201"/>
      <c r="Q311" s="201"/>
      <c r="R311" s="201"/>
      <c r="S311" s="201"/>
      <c r="T311" s="20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6" t="s">
        <v>162</v>
      </c>
      <c r="AU311" s="196" t="s">
        <v>81</v>
      </c>
      <c r="AV311" s="13" t="s">
        <v>81</v>
      </c>
      <c r="AW311" s="13" t="s">
        <v>33</v>
      </c>
      <c r="AX311" s="13" t="s">
        <v>79</v>
      </c>
      <c r="AY311" s="196" t="s">
        <v>152</v>
      </c>
    </row>
    <row r="312" s="2" customFormat="1" ht="16.5" customHeight="1">
      <c r="A312" s="39"/>
      <c r="B312" s="174"/>
      <c r="C312" s="175" t="s">
        <v>518</v>
      </c>
      <c r="D312" s="175" t="s">
        <v>154</v>
      </c>
      <c r="E312" s="176" t="s">
        <v>544</v>
      </c>
      <c r="F312" s="177" t="s">
        <v>545</v>
      </c>
      <c r="G312" s="178" t="s">
        <v>247</v>
      </c>
      <c r="H312" s="179">
        <v>88.900000000000006</v>
      </c>
      <c r="I312" s="180"/>
      <c r="J312" s="181">
        <f>ROUND(I312*H312,2)</f>
        <v>0</v>
      </c>
      <c r="K312" s="182"/>
      <c r="L312" s="40"/>
      <c r="M312" s="183" t="s">
        <v>3</v>
      </c>
      <c r="N312" s="184" t="s">
        <v>43</v>
      </c>
      <c r="O312" s="73"/>
      <c r="P312" s="185">
        <f>O312*H312</f>
        <v>0</v>
      </c>
      <c r="Q312" s="185">
        <v>0</v>
      </c>
      <c r="R312" s="185">
        <f>Q312*H312</f>
        <v>0</v>
      </c>
      <c r="S312" s="185">
        <v>0.0039399999999999999</v>
      </c>
      <c r="T312" s="186">
        <f>S312*H312</f>
        <v>0.35026600000000002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187" t="s">
        <v>279</v>
      </c>
      <c r="AT312" s="187" t="s">
        <v>154</v>
      </c>
      <c r="AU312" s="187" t="s">
        <v>81</v>
      </c>
      <c r="AY312" s="20" t="s">
        <v>152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20" t="s">
        <v>79</v>
      </c>
      <c r="BK312" s="188">
        <f>ROUND(I312*H312,2)</f>
        <v>0</v>
      </c>
      <c r="BL312" s="20" t="s">
        <v>279</v>
      </c>
      <c r="BM312" s="187" t="s">
        <v>1373</v>
      </c>
    </row>
    <row r="313" s="2" customFormat="1">
      <c r="A313" s="39"/>
      <c r="B313" s="40"/>
      <c r="C313" s="39"/>
      <c r="D313" s="189" t="s">
        <v>160</v>
      </c>
      <c r="E313" s="39"/>
      <c r="F313" s="190" t="s">
        <v>547</v>
      </c>
      <c r="G313" s="39"/>
      <c r="H313" s="39"/>
      <c r="I313" s="191"/>
      <c r="J313" s="39"/>
      <c r="K313" s="39"/>
      <c r="L313" s="40"/>
      <c r="M313" s="192"/>
      <c r="N313" s="193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160</v>
      </c>
      <c r="AU313" s="20" t="s">
        <v>81</v>
      </c>
    </row>
    <row r="314" s="13" customFormat="1">
      <c r="A314" s="13"/>
      <c r="B314" s="194"/>
      <c r="C314" s="13"/>
      <c r="D314" s="195" t="s">
        <v>162</v>
      </c>
      <c r="E314" s="196" t="s">
        <v>3</v>
      </c>
      <c r="F314" s="197" t="s">
        <v>1374</v>
      </c>
      <c r="G314" s="13"/>
      <c r="H314" s="198">
        <v>88.900000000000006</v>
      </c>
      <c r="I314" s="199"/>
      <c r="J314" s="13"/>
      <c r="K314" s="13"/>
      <c r="L314" s="194"/>
      <c r="M314" s="200"/>
      <c r="N314" s="201"/>
      <c r="O314" s="201"/>
      <c r="P314" s="201"/>
      <c r="Q314" s="201"/>
      <c r="R314" s="201"/>
      <c r="S314" s="201"/>
      <c r="T314" s="20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6" t="s">
        <v>162</v>
      </c>
      <c r="AU314" s="196" t="s">
        <v>81</v>
      </c>
      <c r="AV314" s="13" t="s">
        <v>81</v>
      </c>
      <c r="AW314" s="13" t="s">
        <v>33</v>
      </c>
      <c r="AX314" s="13" t="s">
        <v>79</v>
      </c>
      <c r="AY314" s="196" t="s">
        <v>152</v>
      </c>
    </row>
    <row r="315" s="2" customFormat="1" ht="55.5" customHeight="1">
      <c r="A315" s="39"/>
      <c r="B315" s="174"/>
      <c r="C315" s="175" t="s">
        <v>523</v>
      </c>
      <c r="D315" s="175" t="s">
        <v>154</v>
      </c>
      <c r="E315" s="176" t="s">
        <v>549</v>
      </c>
      <c r="F315" s="177" t="s">
        <v>984</v>
      </c>
      <c r="G315" s="178" t="s">
        <v>157</v>
      </c>
      <c r="H315" s="179">
        <v>189</v>
      </c>
      <c r="I315" s="180"/>
      <c r="J315" s="181">
        <f>ROUND(I315*H315,2)</f>
        <v>0</v>
      </c>
      <c r="K315" s="182"/>
      <c r="L315" s="40"/>
      <c r="M315" s="183" t="s">
        <v>3</v>
      </c>
      <c r="N315" s="184" t="s">
        <v>43</v>
      </c>
      <c r="O315" s="73"/>
      <c r="P315" s="185">
        <f>O315*H315</f>
        <v>0</v>
      </c>
      <c r="Q315" s="185">
        <v>0.0067200000000000003</v>
      </c>
      <c r="R315" s="185">
        <f>Q315*H315</f>
        <v>1.2700800000000001</v>
      </c>
      <c r="S315" s="185">
        <v>0</v>
      </c>
      <c r="T315" s="186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187" t="s">
        <v>279</v>
      </c>
      <c r="AT315" s="187" t="s">
        <v>154</v>
      </c>
      <c r="AU315" s="187" t="s">
        <v>81</v>
      </c>
      <c r="AY315" s="20" t="s">
        <v>152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20" t="s">
        <v>79</v>
      </c>
      <c r="BK315" s="188">
        <f>ROUND(I315*H315,2)</f>
        <v>0</v>
      </c>
      <c r="BL315" s="20" t="s">
        <v>279</v>
      </c>
      <c r="BM315" s="187" t="s">
        <v>1375</v>
      </c>
    </row>
    <row r="316" s="2" customFormat="1">
      <c r="A316" s="39"/>
      <c r="B316" s="40"/>
      <c r="C316" s="39"/>
      <c r="D316" s="189" t="s">
        <v>160</v>
      </c>
      <c r="E316" s="39"/>
      <c r="F316" s="190" t="s">
        <v>552</v>
      </c>
      <c r="G316" s="39"/>
      <c r="H316" s="39"/>
      <c r="I316" s="191"/>
      <c r="J316" s="39"/>
      <c r="K316" s="39"/>
      <c r="L316" s="40"/>
      <c r="M316" s="192"/>
      <c r="N316" s="19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160</v>
      </c>
      <c r="AU316" s="20" t="s">
        <v>81</v>
      </c>
    </row>
    <row r="317" s="13" customFormat="1">
      <c r="A317" s="13"/>
      <c r="B317" s="194"/>
      <c r="C317" s="13"/>
      <c r="D317" s="195" t="s">
        <v>162</v>
      </c>
      <c r="E317" s="196" t="s">
        <v>3</v>
      </c>
      <c r="F317" s="197" t="s">
        <v>1365</v>
      </c>
      <c r="G317" s="13"/>
      <c r="H317" s="198">
        <v>189</v>
      </c>
      <c r="I317" s="199"/>
      <c r="J317" s="13"/>
      <c r="K317" s="13"/>
      <c r="L317" s="194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162</v>
      </c>
      <c r="AU317" s="196" t="s">
        <v>81</v>
      </c>
      <c r="AV317" s="13" t="s">
        <v>81</v>
      </c>
      <c r="AW317" s="13" t="s">
        <v>33</v>
      </c>
      <c r="AX317" s="13" t="s">
        <v>79</v>
      </c>
      <c r="AY317" s="196" t="s">
        <v>152</v>
      </c>
    </row>
    <row r="318" s="2" customFormat="1" ht="37.8" customHeight="1">
      <c r="A318" s="39"/>
      <c r="B318" s="174"/>
      <c r="C318" s="175" t="s">
        <v>528</v>
      </c>
      <c r="D318" s="175" t="s">
        <v>154</v>
      </c>
      <c r="E318" s="176" t="s">
        <v>555</v>
      </c>
      <c r="F318" s="177" t="s">
        <v>987</v>
      </c>
      <c r="G318" s="178" t="s">
        <v>157</v>
      </c>
      <c r="H318" s="179">
        <v>108</v>
      </c>
      <c r="I318" s="180"/>
      <c r="J318" s="181">
        <f>ROUND(I318*H318,2)</f>
        <v>0</v>
      </c>
      <c r="K318" s="182"/>
      <c r="L318" s="40"/>
      <c r="M318" s="183" t="s">
        <v>3</v>
      </c>
      <c r="N318" s="184" t="s">
        <v>43</v>
      </c>
      <c r="O318" s="73"/>
      <c r="P318" s="185">
        <f>O318*H318</f>
        <v>0</v>
      </c>
      <c r="Q318" s="185">
        <v>0.0067000000000000002</v>
      </c>
      <c r="R318" s="185">
        <f>Q318*H318</f>
        <v>0.72360000000000002</v>
      </c>
      <c r="S318" s="185">
        <v>0</v>
      </c>
      <c r="T318" s="18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187" t="s">
        <v>279</v>
      </c>
      <c r="AT318" s="187" t="s">
        <v>154</v>
      </c>
      <c r="AU318" s="187" t="s">
        <v>81</v>
      </c>
      <c r="AY318" s="20" t="s">
        <v>152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20" t="s">
        <v>79</v>
      </c>
      <c r="BK318" s="188">
        <f>ROUND(I318*H318,2)</f>
        <v>0</v>
      </c>
      <c r="BL318" s="20" t="s">
        <v>279</v>
      </c>
      <c r="BM318" s="187" t="s">
        <v>1376</v>
      </c>
    </row>
    <row r="319" s="2" customFormat="1">
      <c r="A319" s="39"/>
      <c r="B319" s="40"/>
      <c r="C319" s="39"/>
      <c r="D319" s="189" t="s">
        <v>160</v>
      </c>
      <c r="E319" s="39"/>
      <c r="F319" s="190" t="s">
        <v>558</v>
      </c>
      <c r="G319" s="39"/>
      <c r="H319" s="39"/>
      <c r="I319" s="191"/>
      <c r="J319" s="39"/>
      <c r="K319" s="39"/>
      <c r="L319" s="40"/>
      <c r="M319" s="192"/>
      <c r="N319" s="193"/>
      <c r="O319" s="73"/>
      <c r="P319" s="73"/>
      <c r="Q319" s="73"/>
      <c r="R319" s="73"/>
      <c r="S319" s="73"/>
      <c r="T319" s="74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20" t="s">
        <v>160</v>
      </c>
      <c r="AU319" s="20" t="s">
        <v>81</v>
      </c>
    </row>
    <row r="320" s="13" customFormat="1">
      <c r="A320" s="13"/>
      <c r="B320" s="194"/>
      <c r="C320" s="13"/>
      <c r="D320" s="195" t="s">
        <v>162</v>
      </c>
      <c r="E320" s="196" t="s">
        <v>3</v>
      </c>
      <c r="F320" s="197" t="s">
        <v>1326</v>
      </c>
      <c r="G320" s="13"/>
      <c r="H320" s="198">
        <v>108</v>
      </c>
      <c r="I320" s="199"/>
      <c r="J320" s="13"/>
      <c r="K320" s="13"/>
      <c r="L320" s="194"/>
      <c r="M320" s="200"/>
      <c r="N320" s="201"/>
      <c r="O320" s="201"/>
      <c r="P320" s="201"/>
      <c r="Q320" s="201"/>
      <c r="R320" s="201"/>
      <c r="S320" s="201"/>
      <c r="T320" s="20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6" t="s">
        <v>162</v>
      </c>
      <c r="AU320" s="196" t="s">
        <v>81</v>
      </c>
      <c r="AV320" s="13" t="s">
        <v>81</v>
      </c>
      <c r="AW320" s="13" t="s">
        <v>33</v>
      </c>
      <c r="AX320" s="13" t="s">
        <v>79</v>
      </c>
      <c r="AY320" s="196" t="s">
        <v>152</v>
      </c>
    </row>
    <row r="321" s="2" customFormat="1" ht="33" customHeight="1">
      <c r="A321" s="39"/>
      <c r="B321" s="174"/>
      <c r="C321" s="175" t="s">
        <v>533</v>
      </c>
      <c r="D321" s="175" t="s">
        <v>154</v>
      </c>
      <c r="E321" s="176" t="s">
        <v>561</v>
      </c>
      <c r="F321" s="177" t="s">
        <v>562</v>
      </c>
      <c r="G321" s="178" t="s">
        <v>247</v>
      </c>
      <c r="H321" s="179">
        <v>53.460000000000001</v>
      </c>
      <c r="I321" s="180"/>
      <c r="J321" s="181">
        <f>ROUND(I321*H321,2)</f>
        <v>0</v>
      </c>
      <c r="K321" s="182"/>
      <c r="L321" s="40"/>
      <c r="M321" s="183" t="s">
        <v>3</v>
      </c>
      <c r="N321" s="184" t="s">
        <v>43</v>
      </c>
      <c r="O321" s="73"/>
      <c r="P321" s="185">
        <f>O321*H321</f>
        <v>0</v>
      </c>
      <c r="Q321" s="185">
        <v>0.00091</v>
      </c>
      <c r="R321" s="185">
        <f>Q321*H321</f>
        <v>0.0486486</v>
      </c>
      <c r="S321" s="185">
        <v>0</v>
      </c>
      <c r="T321" s="18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7" t="s">
        <v>279</v>
      </c>
      <c r="AT321" s="187" t="s">
        <v>154</v>
      </c>
      <c r="AU321" s="187" t="s">
        <v>81</v>
      </c>
      <c r="AY321" s="20" t="s">
        <v>152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20" t="s">
        <v>79</v>
      </c>
      <c r="BK321" s="188">
        <f>ROUND(I321*H321,2)</f>
        <v>0</v>
      </c>
      <c r="BL321" s="20" t="s">
        <v>279</v>
      </c>
      <c r="BM321" s="187" t="s">
        <v>1377</v>
      </c>
    </row>
    <row r="322" s="2" customFormat="1">
      <c r="A322" s="39"/>
      <c r="B322" s="40"/>
      <c r="C322" s="39"/>
      <c r="D322" s="189" t="s">
        <v>160</v>
      </c>
      <c r="E322" s="39"/>
      <c r="F322" s="190" t="s">
        <v>564</v>
      </c>
      <c r="G322" s="39"/>
      <c r="H322" s="39"/>
      <c r="I322" s="191"/>
      <c r="J322" s="39"/>
      <c r="K322" s="39"/>
      <c r="L322" s="40"/>
      <c r="M322" s="192"/>
      <c r="N322" s="193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160</v>
      </c>
      <c r="AU322" s="20" t="s">
        <v>81</v>
      </c>
    </row>
    <row r="323" s="13" customFormat="1">
      <c r="A323" s="13"/>
      <c r="B323" s="194"/>
      <c r="C323" s="13"/>
      <c r="D323" s="195" t="s">
        <v>162</v>
      </c>
      <c r="E323" s="196" t="s">
        <v>3</v>
      </c>
      <c r="F323" s="197" t="s">
        <v>1378</v>
      </c>
      <c r="G323" s="13"/>
      <c r="H323" s="198">
        <v>53.460000000000001</v>
      </c>
      <c r="I323" s="199"/>
      <c r="J323" s="13"/>
      <c r="K323" s="13"/>
      <c r="L323" s="194"/>
      <c r="M323" s="200"/>
      <c r="N323" s="201"/>
      <c r="O323" s="201"/>
      <c r="P323" s="201"/>
      <c r="Q323" s="201"/>
      <c r="R323" s="201"/>
      <c r="S323" s="201"/>
      <c r="T323" s="20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6" t="s">
        <v>162</v>
      </c>
      <c r="AU323" s="196" t="s">
        <v>81</v>
      </c>
      <c r="AV323" s="13" t="s">
        <v>81</v>
      </c>
      <c r="AW323" s="13" t="s">
        <v>33</v>
      </c>
      <c r="AX323" s="13" t="s">
        <v>79</v>
      </c>
      <c r="AY323" s="196" t="s">
        <v>152</v>
      </c>
    </row>
    <row r="324" s="2" customFormat="1" ht="37.8" customHeight="1">
      <c r="A324" s="39"/>
      <c r="B324" s="174"/>
      <c r="C324" s="175" t="s">
        <v>538</v>
      </c>
      <c r="D324" s="175" t="s">
        <v>154</v>
      </c>
      <c r="E324" s="176" t="s">
        <v>567</v>
      </c>
      <c r="F324" s="177" t="s">
        <v>568</v>
      </c>
      <c r="G324" s="178" t="s">
        <v>157</v>
      </c>
      <c r="H324" s="179">
        <v>239</v>
      </c>
      <c r="I324" s="180"/>
      <c r="J324" s="181">
        <f>ROUND(I324*H324,2)</f>
        <v>0</v>
      </c>
      <c r="K324" s="182"/>
      <c r="L324" s="40"/>
      <c r="M324" s="183" t="s">
        <v>3</v>
      </c>
      <c r="N324" s="184" t="s">
        <v>43</v>
      </c>
      <c r="O324" s="73"/>
      <c r="P324" s="185">
        <f>O324*H324</f>
        <v>0</v>
      </c>
      <c r="Q324" s="185">
        <v>0.0058399999999999997</v>
      </c>
      <c r="R324" s="185">
        <f>Q324*H324</f>
        <v>1.3957599999999999</v>
      </c>
      <c r="S324" s="185">
        <v>0</v>
      </c>
      <c r="T324" s="18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87" t="s">
        <v>279</v>
      </c>
      <c r="AT324" s="187" t="s">
        <v>154</v>
      </c>
      <c r="AU324" s="187" t="s">
        <v>81</v>
      </c>
      <c r="AY324" s="20" t="s">
        <v>152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79</v>
      </c>
      <c r="BK324" s="188">
        <f>ROUND(I324*H324,2)</f>
        <v>0</v>
      </c>
      <c r="BL324" s="20" t="s">
        <v>279</v>
      </c>
      <c r="BM324" s="187" t="s">
        <v>1379</v>
      </c>
    </row>
    <row r="325" s="2" customFormat="1">
      <c r="A325" s="39"/>
      <c r="B325" s="40"/>
      <c r="C325" s="39"/>
      <c r="D325" s="189" t="s">
        <v>160</v>
      </c>
      <c r="E325" s="39"/>
      <c r="F325" s="190" t="s">
        <v>570</v>
      </c>
      <c r="G325" s="39"/>
      <c r="H325" s="39"/>
      <c r="I325" s="191"/>
      <c r="J325" s="39"/>
      <c r="K325" s="39"/>
      <c r="L325" s="40"/>
      <c r="M325" s="192"/>
      <c r="N325" s="193"/>
      <c r="O325" s="73"/>
      <c r="P325" s="73"/>
      <c r="Q325" s="73"/>
      <c r="R325" s="73"/>
      <c r="S325" s="73"/>
      <c r="T325" s="7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20" t="s">
        <v>160</v>
      </c>
      <c r="AU325" s="20" t="s">
        <v>81</v>
      </c>
    </row>
    <row r="326" s="13" customFormat="1">
      <c r="A326" s="13"/>
      <c r="B326" s="194"/>
      <c r="C326" s="13"/>
      <c r="D326" s="195" t="s">
        <v>162</v>
      </c>
      <c r="E326" s="196" t="s">
        <v>3</v>
      </c>
      <c r="F326" s="197" t="s">
        <v>1380</v>
      </c>
      <c r="G326" s="13"/>
      <c r="H326" s="198">
        <v>99.280000000000001</v>
      </c>
      <c r="I326" s="199"/>
      <c r="J326" s="13"/>
      <c r="K326" s="13"/>
      <c r="L326" s="194"/>
      <c r="M326" s="200"/>
      <c r="N326" s="201"/>
      <c r="O326" s="201"/>
      <c r="P326" s="201"/>
      <c r="Q326" s="201"/>
      <c r="R326" s="201"/>
      <c r="S326" s="201"/>
      <c r="T326" s="20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6" t="s">
        <v>162</v>
      </c>
      <c r="AU326" s="196" t="s">
        <v>81</v>
      </c>
      <c r="AV326" s="13" t="s">
        <v>81</v>
      </c>
      <c r="AW326" s="13" t="s">
        <v>33</v>
      </c>
      <c r="AX326" s="13" t="s">
        <v>72</v>
      </c>
      <c r="AY326" s="196" t="s">
        <v>152</v>
      </c>
    </row>
    <row r="327" s="13" customFormat="1">
      <c r="A327" s="13"/>
      <c r="B327" s="194"/>
      <c r="C327" s="13"/>
      <c r="D327" s="195" t="s">
        <v>162</v>
      </c>
      <c r="E327" s="196" t="s">
        <v>3</v>
      </c>
      <c r="F327" s="197" t="s">
        <v>1381</v>
      </c>
      <c r="G327" s="13"/>
      <c r="H327" s="198">
        <v>113.88</v>
      </c>
      <c r="I327" s="199"/>
      <c r="J327" s="13"/>
      <c r="K327" s="13"/>
      <c r="L327" s="194"/>
      <c r="M327" s="200"/>
      <c r="N327" s="201"/>
      <c r="O327" s="201"/>
      <c r="P327" s="201"/>
      <c r="Q327" s="201"/>
      <c r="R327" s="201"/>
      <c r="S327" s="201"/>
      <c r="T327" s="20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6" t="s">
        <v>162</v>
      </c>
      <c r="AU327" s="196" t="s">
        <v>81</v>
      </c>
      <c r="AV327" s="13" t="s">
        <v>81</v>
      </c>
      <c r="AW327" s="13" t="s">
        <v>33</v>
      </c>
      <c r="AX327" s="13" t="s">
        <v>72</v>
      </c>
      <c r="AY327" s="196" t="s">
        <v>152</v>
      </c>
    </row>
    <row r="328" s="13" customFormat="1">
      <c r="A328" s="13"/>
      <c r="B328" s="194"/>
      <c r="C328" s="13"/>
      <c r="D328" s="195" t="s">
        <v>162</v>
      </c>
      <c r="E328" s="196" t="s">
        <v>3</v>
      </c>
      <c r="F328" s="197" t="s">
        <v>1382</v>
      </c>
      <c r="G328" s="13"/>
      <c r="H328" s="198">
        <v>25.84</v>
      </c>
      <c r="I328" s="199"/>
      <c r="J328" s="13"/>
      <c r="K328" s="13"/>
      <c r="L328" s="194"/>
      <c r="M328" s="200"/>
      <c r="N328" s="201"/>
      <c r="O328" s="201"/>
      <c r="P328" s="201"/>
      <c r="Q328" s="201"/>
      <c r="R328" s="201"/>
      <c r="S328" s="201"/>
      <c r="T328" s="20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6" t="s">
        <v>162</v>
      </c>
      <c r="AU328" s="196" t="s">
        <v>81</v>
      </c>
      <c r="AV328" s="13" t="s">
        <v>81</v>
      </c>
      <c r="AW328" s="13" t="s">
        <v>33</v>
      </c>
      <c r="AX328" s="13" t="s">
        <v>72</v>
      </c>
      <c r="AY328" s="196" t="s">
        <v>152</v>
      </c>
    </row>
    <row r="329" s="15" customFormat="1">
      <c r="A329" s="15"/>
      <c r="B329" s="210"/>
      <c r="C329" s="15"/>
      <c r="D329" s="195" t="s">
        <v>162</v>
      </c>
      <c r="E329" s="211" t="s">
        <v>3</v>
      </c>
      <c r="F329" s="212" t="s">
        <v>242</v>
      </c>
      <c r="G329" s="15"/>
      <c r="H329" s="213">
        <v>239</v>
      </c>
      <c r="I329" s="214"/>
      <c r="J329" s="15"/>
      <c r="K329" s="15"/>
      <c r="L329" s="210"/>
      <c r="M329" s="215"/>
      <c r="N329" s="216"/>
      <c r="O329" s="216"/>
      <c r="P329" s="216"/>
      <c r="Q329" s="216"/>
      <c r="R329" s="216"/>
      <c r="S329" s="216"/>
      <c r="T329" s="21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11" t="s">
        <v>162</v>
      </c>
      <c r="AU329" s="211" t="s">
        <v>81</v>
      </c>
      <c r="AV329" s="15" t="s">
        <v>158</v>
      </c>
      <c r="AW329" s="15" t="s">
        <v>33</v>
      </c>
      <c r="AX329" s="15" t="s">
        <v>79</v>
      </c>
      <c r="AY329" s="211" t="s">
        <v>152</v>
      </c>
    </row>
    <row r="330" s="2" customFormat="1" ht="24.15" customHeight="1">
      <c r="A330" s="39"/>
      <c r="B330" s="174"/>
      <c r="C330" s="175" t="s">
        <v>543</v>
      </c>
      <c r="D330" s="175" t="s">
        <v>154</v>
      </c>
      <c r="E330" s="176" t="s">
        <v>591</v>
      </c>
      <c r="F330" s="177" t="s">
        <v>592</v>
      </c>
      <c r="G330" s="178" t="s">
        <v>247</v>
      </c>
      <c r="H330" s="179">
        <v>4.9000000000000004</v>
      </c>
      <c r="I330" s="180"/>
      <c r="J330" s="181">
        <f>ROUND(I330*H330,2)</f>
        <v>0</v>
      </c>
      <c r="K330" s="182"/>
      <c r="L330" s="40"/>
      <c r="M330" s="183" t="s">
        <v>3</v>
      </c>
      <c r="N330" s="184" t="s">
        <v>43</v>
      </c>
      <c r="O330" s="73"/>
      <c r="P330" s="185">
        <f>O330*H330</f>
        <v>0</v>
      </c>
      <c r="Q330" s="185">
        <v>0.00347</v>
      </c>
      <c r="R330" s="185">
        <f>Q330*H330</f>
        <v>0.017003000000000001</v>
      </c>
      <c r="S330" s="185">
        <v>0</v>
      </c>
      <c r="T330" s="186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87" t="s">
        <v>279</v>
      </c>
      <c r="AT330" s="187" t="s">
        <v>154</v>
      </c>
      <c r="AU330" s="187" t="s">
        <v>81</v>
      </c>
      <c r="AY330" s="20" t="s">
        <v>152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20" t="s">
        <v>79</v>
      </c>
      <c r="BK330" s="188">
        <f>ROUND(I330*H330,2)</f>
        <v>0</v>
      </c>
      <c r="BL330" s="20" t="s">
        <v>279</v>
      </c>
      <c r="BM330" s="187" t="s">
        <v>1383</v>
      </c>
    </row>
    <row r="331" s="2" customFormat="1">
      <c r="A331" s="39"/>
      <c r="B331" s="40"/>
      <c r="C331" s="39"/>
      <c r="D331" s="189" t="s">
        <v>160</v>
      </c>
      <c r="E331" s="39"/>
      <c r="F331" s="190" t="s">
        <v>594</v>
      </c>
      <c r="G331" s="39"/>
      <c r="H331" s="39"/>
      <c r="I331" s="191"/>
      <c r="J331" s="39"/>
      <c r="K331" s="39"/>
      <c r="L331" s="40"/>
      <c r="M331" s="192"/>
      <c r="N331" s="193"/>
      <c r="O331" s="73"/>
      <c r="P331" s="73"/>
      <c r="Q331" s="73"/>
      <c r="R331" s="73"/>
      <c r="S331" s="73"/>
      <c r="T331" s="7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20" t="s">
        <v>160</v>
      </c>
      <c r="AU331" s="20" t="s">
        <v>81</v>
      </c>
    </row>
    <row r="332" s="13" customFormat="1">
      <c r="A332" s="13"/>
      <c r="B332" s="194"/>
      <c r="C332" s="13"/>
      <c r="D332" s="195" t="s">
        <v>162</v>
      </c>
      <c r="E332" s="196" t="s">
        <v>3</v>
      </c>
      <c r="F332" s="197" t="s">
        <v>1003</v>
      </c>
      <c r="G332" s="13"/>
      <c r="H332" s="198">
        <v>4.9000000000000004</v>
      </c>
      <c r="I332" s="199"/>
      <c r="J332" s="13"/>
      <c r="K332" s="13"/>
      <c r="L332" s="194"/>
      <c r="M332" s="200"/>
      <c r="N332" s="201"/>
      <c r="O332" s="201"/>
      <c r="P332" s="201"/>
      <c r="Q332" s="201"/>
      <c r="R332" s="201"/>
      <c r="S332" s="201"/>
      <c r="T332" s="20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6" t="s">
        <v>162</v>
      </c>
      <c r="AU332" s="196" t="s">
        <v>81</v>
      </c>
      <c r="AV332" s="13" t="s">
        <v>81</v>
      </c>
      <c r="AW332" s="13" t="s">
        <v>33</v>
      </c>
      <c r="AX332" s="13" t="s">
        <v>79</v>
      </c>
      <c r="AY332" s="196" t="s">
        <v>152</v>
      </c>
    </row>
    <row r="333" s="2" customFormat="1" ht="24.15" customHeight="1">
      <c r="A333" s="39"/>
      <c r="B333" s="174"/>
      <c r="C333" s="175" t="s">
        <v>548</v>
      </c>
      <c r="D333" s="175" t="s">
        <v>154</v>
      </c>
      <c r="E333" s="176" t="s">
        <v>674</v>
      </c>
      <c r="F333" s="177" t="s">
        <v>675</v>
      </c>
      <c r="G333" s="178" t="s">
        <v>676</v>
      </c>
      <c r="H333" s="179">
        <v>1</v>
      </c>
      <c r="I333" s="180"/>
      <c r="J333" s="181">
        <f>ROUND(I333*H333,2)</f>
        <v>0</v>
      </c>
      <c r="K333" s="182"/>
      <c r="L333" s="40"/>
      <c r="M333" s="183" t="s">
        <v>3</v>
      </c>
      <c r="N333" s="184" t="s">
        <v>43</v>
      </c>
      <c r="O333" s="73"/>
      <c r="P333" s="185">
        <f>O333*H333</f>
        <v>0</v>
      </c>
      <c r="Q333" s="185">
        <v>0</v>
      </c>
      <c r="R333" s="185">
        <f>Q333*H333</f>
        <v>0</v>
      </c>
      <c r="S333" s="185">
        <v>0</v>
      </c>
      <c r="T333" s="18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187" t="s">
        <v>279</v>
      </c>
      <c r="AT333" s="187" t="s">
        <v>154</v>
      </c>
      <c r="AU333" s="187" t="s">
        <v>81</v>
      </c>
      <c r="AY333" s="20" t="s">
        <v>152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20" t="s">
        <v>79</v>
      </c>
      <c r="BK333" s="188">
        <f>ROUND(I333*H333,2)</f>
        <v>0</v>
      </c>
      <c r="BL333" s="20" t="s">
        <v>279</v>
      </c>
      <c r="BM333" s="187" t="s">
        <v>1384</v>
      </c>
    </row>
    <row r="334" s="2" customFormat="1" ht="16.5" customHeight="1">
      <c r="A334" s="39"/>
      <c r="B334" s="174"/>
      <c r="C334" s="175" t="s">
        <v>554</v>
      </c>
      <c r="D334" s="175" t="s">
        <v>154</v>
      </c>
      <c r="E334" s="176" t="s">
        <v>1023</v>
      </c>
      <c r="F334" s="177" t="s">
        <v>1024</v>
      </c>
      <c r="G334" s="178" t="s">
        <v>364</v>
      </c>
      <c r="H334" s="179">
        <v>464</v>
      </c>
      <c r="I334" s="180"/>
      <c r="J334" s="181">
        <f>ROUND(I334*H334,2)</f>
        <v>0</v>
      </c>
      <c r="K334" s="182"/>
      <c r="L334" s="40"/>
      <c r="M334" s="183" t="s">
        <v>3</v>
      </c>
      <c r="N334" s="184" t="s">
        <v>43</v>
      </c>
      <c r="O334" s="73"/>
      <c r="P334" s="185">
        <f>O334*H334</f>
        <v>0</v>
      </c>
      <c r="Q334" s="185">
        <v>0</v>
      </c>
      <c r="R334" s="185">
        <f>Q334*H334</f>
        <v>0</v>
      </c>
      <c r="S334" s="185">
        <v>0</v>
      </c>
      <c r="T334" s="18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187" t="s">
        <v>860</v>
      </c>
      <c r="AT334" s="187" t="s">
        <v>154</v>
      </c>
      <c r="AU334" s="187" t="s">
        <v>81</v>
      </c>
      <c r="AY334" s="20" t="s">
        <v>152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20" t="s">
        <v>79</v>
      </c>
      <c r="BK334" s="188">
        <f>ROUND(I334*H334,2)</f>
        <v>0</v>
      </c>
      <c r="BL334" s="20" t="s">
        <v>860</v>
      </c>
      <c r="BM334" s="187" t="s">
        <v>1385</v>
      </c>
    </row>
    <row r="335" s="13" customFormat="1">
      <c r="A335" s="13"/>
      <c r="B335" s="194"/>
      <c r="C335" s="13"/>
      <c r="D335" s="195" t="s">
        <v>162</v>
      </c>
      <c r="E335" s="196" t="s">
        <v>3</v>
      </c>
      <c r="F335" s="197" t="s">
        <v>1386</v>
      </c>
      <c r="G335" s="13"/>
      <c r="H335" s="198">
        <v>464</v>
      </c>
      <c r="I335" s="199"/>
      <c r="J335" s="13"/>
      <c r="K335" s="13"/>
      <c r="L335" s="194"/>
      <c r="M335" s="200"/>
      <c r="N335" s="201"/>
      <c r="O335" s="201"/>
      <c r="P335" s="201"/>
      <c r="Q335" s="201"/>
      <c r="R335" s="201"/>
      <c r="S335" s="201"/>
      <c r="T335" s="20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162</v>
      </c>
      <c r="AU335" s="196" t="s">
        <v>81</v>
      </c>
      <c r="AV335" s="13" t="s">
        <v>81</v>
      </c>
      <c r="AW335" s="13" t="s">
        <v>33</v>
      </c>
      <c r="AX335" s="13" t="s">
        <v>79</v>
      </c>
      <c r="AY335" s="196" t="s">
        <v>152</v>
      </c>
    </row>
    <row r="336" s="2" customFormat="1" ht="24.15" customHeight="1">
      <c r="A336" s="39"/>
      <c r="B336" s="174"/>
      <c r="C336" s="175" t="s">
        <v>560</v>
      </c>
      <c r="D336" s="175" t="s">
        <v>154</v>
      </c>
      <c r="E336" s="176" t="s">
        <v>603</v>
      </c>
      <c r="F336" s="177" t="s">
        <v>604</v>
      </c>
      <c r="G336" s="178" t="s">
        <v>247</v>
      </c>
      <c r="H336" s="179">
        <v>7.4000000000000004</v>
      </c>
      <c r="I336" s="180"/>
      <c r="J336" s="181">
        <f>ROUND(I336*H336,2)</f>
        <v>0</v>
      </c>
      <c r="K336" s="182"/>
      <c r="L336" s="40"/>
      <c r="M336" s="183" t="s">
        <v>3</v>
      </c>
      <c r="N336" s="184" t="s">
        <v>43</v>
      </c>
      <c r="O336" s="73"/>
      <c r="P336" s="185">
        <f>O336*H336</f>
        <v>0</v>
      </c>
      <c r="Q336" s="185">
        <v>0.0057200000000000003</v>
      </c>
      <c r="R336" s="185">
        <f>Q336*H336</f>
        <v>0.042328000000000005</v>
      </c>
      <c r="S336" s="185">
        <v>0</v>
      </c>
      <c r="T336" s="18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87" t="s">
        <v>279</v>
      </c>
      <c r="AT336" s="187" t="s">
        <v>154</v>
      </c>
      <c r="AU336" s="187" t="s">
        <v>81</v>
      </c>
      <c r="AY336" s="20" t="s">
        <v>152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79</v>
      </c>
      <c r="BK336" s="188">
        <f>ROUND(I336*H336,2)</f>
        <v>0</v>
      </c>
      <c r="BL336" s="20" t="s">
        <v>279</v>
      </c>
      <c r="BM336" s="187" t="s">
        <v>1387</v>
      </c>
    </row>
    <row r="337" s="13" customFormat="1">
      <c r="A337" s="13"/>
      <c r="B337" s="194"/>
      <c r="C337" s="13"/>
      <c r="D337" s="195" t="s">
        <v>162</v>
      </c>
      <c r="E337" s="196" t="s">
        <v>3</v>
      </c>
      <c r="F337" s="197" t="s">
        <v>1388</v>
      </c>
      <c r="G337" s="13"/>
      <c r="H337" s="198">
        <v>7.4000000000000004</v>
      </c>
      <c r="I337" s="199"/>
      <c r="J337" s="13"/>
      <c r="K337" s="13"/>
      <c r="L337" s="194"/>
      <c r="M337" s="200"/>
      <c r="N337" s="201"/>
      <c r="O337" s="201"/>
      <c r="P337" s="201"/>
      <c r="Q337" s="201"/>
      <c r="R337" s="201"/>
      <c r="S337" s="201"/>
      <c r="T337" s="20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6" t="s">
        <v>162</v>
      </c>
      <c r="AU337" s="196" t="s">
        <v>81</v>
      </c>
      <c r="AV337" s="13" t="s">
        <v>81</v>
      </c>
      <c r="AW337" s="13" t="s">
        <v>33</v>
      </c>
      <c r="AX337" s="13" t="s">
        <v>79</v>
      </c>
      <c r="AY337" s="196" t="s">
        <v>152</v>
      </c>
    </row>
    <row r="338" s="2" customFormat="1" ht="24.15" customHeight="1">
      <c r="A338" s="39"/>
      <c r="B338" s="174"/>
      <c r="C338" s="175" t="s">
        <v>566</v>
      </c>
      <c r="D338" s="175" t="s">
        <v>154</v>
      </c>
      <c r="E338" s="176" t="s">
        <v>996</v>
      </c>
      <c r="F338" s="177" t="s">
        <v>997</v>
      </c>
      <c r="G338" s="178" t="s">
        <v>247</v>
      </c>
      <c r="H338" s="179">
        <v>20</v>
      </c>
      <c r="I338" s="180"/>
      <c r="J338" s="181">
        <f>ROUND(I338*H338,2)</f>
        <v>0</v>
      </c>
      <c r="K338" s="182"/>
      <c r="L338" s="40"/>
      <c r="M338" s="183" t="s">
        <v>3</v>
      </c>
      <c r="N338" s="184" t="s">
        <v>43</v>
      </c>
      <c r="O338" s="73"/>
      <c r="P338" s="185">
        <f>O338*H338</f>
        <v>0</v>
      </c>
      <c r="Q338" s="185">
        <v>0.00147</v>
      </c>
      <c r="R338" s="185">
        <f>Q338*H338</f>
        <v>0.029399999999999999</v>
      </c>
      <c r="S338" s="185">
        <v>0</v>
      </c>
      <c r="T338" s="18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187" t="s">
        <v>279</v>
      </c>
      <c r="AT338" s="187" t="s">
        <v>154</v>
      </c>
      <c r="AU338" s="187" t="s">
        <v>81</v>
      </c>
      <c r="AY338" s="20" t="s">
        <v>152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20" t="s">
        <v>79</v>
      </c>
      <c r="BK338" s="188">
        <f>ROUND(I338*H338,2)</f>
        <v>0</v>
      </c>
      <c r="BL338" s="20" t="s">
        <v>279</v>
      </c>
      <c r="BM338" s="187" t="s">
        <v>1389</v>
      </c>
    </row>
    <row r="339" s="13" customFormat="1">
      <c r="A339" s="13"/>
      <c r="B339" s="194"/>
      <c r="C339" s="13"/>
      <c r="D339" s="195" t="s">
        <v>162</v>
      </c>
      <c r="E339" s="196" t="s">
        <v>3</v>
      </c>
      <c r="F339" s="197" t="s">
        <v>1390</v>
      </c>
      <c r="G339" s="13"/>
      <c r="H339" s="198">
        <v>20</v>
      </c>
      <c r="I339" s="199"/>
      <c r="J339" s="13"/>
      <c r="K339" s="13"/>
      <c r="L339" s="194"/>
      <c r="M339" s="200"/>
      <c r="N339" s="201"/>
      <c r="O339" s="201"/>
      <c r="P339" s="201"/>
      <c r="Q339" s="201"/>
      <c r="R339" s="201"/>
      <c r="S339" s="201"/>
      <c r="T339" s="20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6" t="s">
        <v>162</v>
      </c>
      <c r="AU339" s="196" t="s">
        <v>81</v>
      </c>
      <c r="AV339" s="13" t="s">
        <v>81</v>
      </c>
      <c r="AW339" s="13" t="s">
        <v>33</v>
      </c>
      <c r="AX339" s="13" t="s">
        <v>79</v>
      </c>
      <c r="AY339" s="196" t="s">
        <v>152</v>
      </c>
    </row>
    <row r="340" s="2" customFormat="1" ht="37.8" customHeight="1">
      <c r="A340" s="39"/>
      <c r="B340" s="174"/>
      <c r="C340" s="175" t="s">
        <v>572</v>
      </c>
      <c r="D340" s="175" t="s">
        <v>154</v>
      </c>
      <c r="E340" s="176" t="s">
        <v>1008</v>
      </c>
      <c r="F340" s="177" t="s">
        <v>1009</v>
      </c>
      <c r="G340" s="178" t="s">
        <v>247</v>
      </c>
      <c r="H340" s="179">
        <v>41.100000000000001</v>
      </c>
      <c r="I340" s="180"/>
      <c r="J340" s="181">
        <f>ROUND(I340*H340,2)</f>
        <v>0</v>
      </c>
      <c r="K340" s="182"/>
      <c r="L340" s="40"/>
      <c r="M340" s="183" t="s">
        <v>3</v>
      </c>
      <c r="N340" s="184" t="s">
        <v>43</v>
      </c>
      <c r="O340" s="73"/>
      <c r="P340" s="185">
        <f>O340*H340</f>
        <v>0</v>
      </c>
      <c r="Q340" s="185">
        <v>0.0037599999999999999</v>
      </c>
      <c r="R340" s="185">
        <f>Q340*H340</f>
        <v>0.15453600000000001</v>
      </c>
      <c r="S340" s="185">
        <v>0</v>
      </c>
      <c r="T340" s="18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87" t="s">
        <v>279</v>
      </c>
      <c r="AT340" s="187" t="s">
        <v>154</v>
      </c>
      <c r="AU340" s="187" t="s">
        <v>81</v>
      </c>
      <c r="AY340" s="20" t="s">
        <v>152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20" t="s">
        <v>79</v>
      </c>
      <c r="BK340" s="188">
        <f>ROUND(I340*H340,2)</f>
        <v>0</v>
      </c>
      <c r="BL340" s="20" t="s">
        <v>279</v>
      </c>
      <c r="BM340" s="187" t="s">
        <v>1391</v>
      </c>
    </row>
    <row r="341" s="13" customFormat="1">
      <c r="A341" s="13"/>
      <c r="B341" s="194"/>
      <c r="C341" s="13"/>
      <c r="D341" s="195" t="s">
        <v>162</v>
      </c>
      <c r="E341" s="196" t="s">
        <v>3</v>
      </c>
      <c r="F341" s="197" t="s">
        <v>1392</v>
      </c>
      <c r="G341" s="13"/>
      <c r="H341" s="198">
        <v>41.100000000000001</v>
      </c>
      <c r="I341" s="199"/>
      <c r="J341" s="13"/>
      <c r="K341" s="13"/>
      <c r="L341" s="194"/>
      <c r="M341" s="200"/>
      <c r="N341" s="201"/>
      <c r="O341" s="201"/>
      <c r="P341" s="201"/>
      <c r="Q341" s="201"/>
      <c r="R341" s="201"/>
      <c r="S341" s="201"/>
      <c r="T341" s="20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6" t="s">
        <v>162</v>
      </c>
      <c r="AU341" s="196" t="s">
        <v>81</v>
      </c>
      <c r="AV341" s="13" t="s">
        <v>81</v>
      </c>
      <c r="AW341" s="13" t="s">
        <v>33</v>
      </c>
      <c r="AX341" s="13" t="s">
        <v>79</v>
      </c>
      <c r="AY341" s="196" t="s">
        <v>152</v>
      </c>
    </row>
    <row r="342" s="2" customFormat="1" ht="33" customHeight="1">
      <c r="A342" s="39"/>
      <c r="B342" s="174"/>
      <c r="C342" s="175" t="s">
        <v>578</v>
      </c>
      <c r="D342" s="175" t="s">
        <v>154</v>
      </c>
      <c r="E342" s="176" t="s">
        <v>636</v>
      </c>
      <c r="F342" s="177" t="s">
        <v>637</v>
      </c>
      <c r="G342" s="178" t="s">
        <v>364</v>
      </c>
      <c r="H342" s="179">
        <v>6</v>
      </c>
      <c r="I342" s="180"/>
      <c r="J342" s="181">
        <f>ROUND(I342*H342,2)</f>
        <v>0</v>
      </c>
      <c r="K342" s="182"/>
      <c r="L342" s="40"/>
      <c r="M342" s="183" t="s">
        <v>3</v>
      </c>
      <c r="N342" s="184" t="s">
        <v>43</v>
      </c>
      <c r="O342" s="73"/>
      <c r="P342" s="185">
        <f>O342*H342</f>
        <v>0</v>
      </c>
      <c r="Q342" s="185">
        <v>0.00329</v>
      </c>
      <c r="R342" s="185">
        <f>Q342*H342</f>
        <v>0.019740000000000001</v>
      </c>
      <c r="S342" s="185">
        <v>0</v>
      </c>
      <c r="T342" s="18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187" t="s">
        <v>279</v>
      </c>
      <c r="AT342" s="187" t="s">
        <v>154</v>
      </c>
      <c r="AU342" s="187" t="s">
        <v>81</v>
      </c>
      <c r="AY342" s="20" t="s">
        <v>152</v>
      </c>
      <c r="BE342" s="188">
        <f>IF(N342="základní",J342,0)</f>
        <v>0</v>
      </c>
      <c r="BF342" s="188">
        <f>IF(N342="snížená",J342,0)</f>
        <v>0</v>
      </c>
      <c r="BG342" s="188">
        <f>IF(N342="zákl. přenesená",J342,0)</f>
        <v>0</v>
      </c>
      <c r="BH342" s="188">
        <f>IF(N342="sníž. přenesená",J342,0)</f>
        <v>0</v>
      </c>
      <c r="BI342" s="188">
        <f>IF(N342="nulová",J342,0)</f>
        <v>0</v>
      </c>
      <c r="BJ342" s="20" t="s">
        <v>79</v>
      </c>
      <c r="BK342" s="188">
        <f>ROUND(I342*H342,2)</f>
        <v>0</v>
      </c>
      <c r="BL342" s="20" t="s">
        <v>279</v>
      </c>
      <c r="BM342" s="187" t="s">
        <v>1393</v>
      </c>
    </row>
    <row r="343" s="13" customFormat="1">
      <c r="A343" s="13"/>
      <c r="B343" s="194"/>
      <c r="C343" s="13"/>
      <c r="D343" s="195" t="s">
        <v>162</v>
      </c>
      <c r="E343" s="196" t="s">
        <v>3</v>
      </c>
      <c r="F343" s="197" t="s">
        <v>1013</v>
      </c>
      <c r="G343" s="13"/>
      <c r="H343" s="198">
        <v>6</v>
      </c>
      <c r="I343" s="199"/>
      <c r="J343" s="13"/>
      <c r="K343" s="13"/>
      <c r="L343" s="194"/>
      <c r="M343" s="200"/>
      <c r="N343" s="201"/>
      <c r="O343" s="201"/>
      <c r="P343" s="201"/>
      <c r="Q343" s="201"/>
      <c r="R343" s="201"/>
      <c r="S343" s="201"/>
      <c r="T343" s="20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6" t="s">
        <v>162</v>
      </c>
      <c r="AU343" s="196" t="s">
        <v>81</v>
      </c>
      <c r="AV343" s="13" t="s">
        <v>81</v>
      </c>
      <c r="AW343" s="13" t="s">
        <v>33</v>
      </c>
      <c r="AX343" s="13" t="s">
        <v>79</v>
      </c>
      <c r="AY343" s="196" t="s">
        <v>152</v>
      </c>
    </row>
    <row r="344" s="2" customFormat="1" ht="37.8" customHeight="1">
      <c r="A344" s="39"/>
      <c r="B344" s="174"/>
      <c r="C344" s="175" t="s">
        <v>584</v>
      </c>
      <c r="D344" s="175" t="s">
        <v>154</v>
      </c>
      <c r="E344" s="176" t="s">
        <v>641</v>
      </c>
      <c r="F344" s="177" t="s">
        <v>642</v>
      </c>
      <c r="G344" s="178" t="s">
        <v>247</v>
      </c>
      <c r="H344" s="179">
        <v>28</v>
      </c>
      <c r="I344" s="180"/>
      <c r="J344" s="181">
        <f>ROUND(I344*H344,2)</f>
        <v>0</v>
      </c>
      <c r="K344" s="182"/>
      <c r="L344" s="40"/>
      <c r="M344" s="183" t="s">
        <v>3</v>
      </c>
      <c r="N344" s="184" t="s">
        <v>43</v>
      </c>
      <c r="O344" s="73"/>
      <c r="P344" s="185">
        <f>O344*H344</f>
        <v>0</v>
      </c>
      <c r="Q344" s="185">
        <v>0.0068900000000000003</v>
      </c>
      <c r="R344" s="185">
        <f>Q344*H344</f>
        <v>0.19292000000000001</v>
      </c>
      <c r="S344" s="185">
        <v>0</v>
      </c>
      <c r="T344" s="18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187" t="s">
        <v>279</v>
      </c>
      <c r="AT344" s="187" t="s">
        <v>154</v>
      </c>
      <c r="AU344" s="187" t="s">
        <v>81</v>
      </c>
      <c r="AY344" s="20" t="s">
        <v>152</v>
      </c>
      <c r="BE344" s="188">
        <f>IF(N344="základní",J344,0)</f>
        <v>0</v>
      </c>
      <c r="BF344" s="188">
        <f>IF(N344="snížená",J344,0)</f>
        <v>0</v>
      </c>
      <c r="BG344" s="188">
        <f>IF(N344="zákl. přenesená",J344,0)</f>
        <v>0</v>
      </c>
      <c r="BH344" s="188">
        <f>IF(N344="sníž. přenesená",J344,0)</f>
        <v>0</v>
      </c>
      <c r="BI344" s="188">
        <f>IF(N344="nulová",J344,0)</f>
        <v>0</v>
      </c>
      <c r="BJ344" s="20" t="s">
        <v>79</v>
      </c>
      <c r="BK344" s="188">
        <f>ROUND(I344*H344,2)</f>
        <v>0</v>
      </c>
      <c r="BL344" s="20" t="s">
        <v>279</v>
      </c>
      <c r="BM344" s="187" t="s">
        <v>1394</v>
      </c>
    </row>
    <row r="345" s="13" customFormat="1">
      <c r="A345" s="13"/>
      <c r="B345" s="194"/>
      <c r="C345" s="13"/>
      <c r="D345" s="195" t="s">
        <v>162</v>
      </c>
      <c r="E345" s="196" t="s">
        <v>3</v>
      </c>
      <c r="F345" s="197" t="s">
        <v>1395</v>
      </c>
      <c r="G345" s="13"/>
      <c r="H345" s="198">
        <v>28</v>
      </c>
      <c r="I345" s="199"/>
      <c r="J345" s="13"/>
      <c r="K345" s="13"/>
      <c r="L345" s="194"/>
      <c r="M345" s="200"/>
      <c r="N345" s="201"/>
      <c r="O345" s="201"/>
      <c r="P345" s="201"/>
      <c r="Q345" s="201"/>
      <c r="R345" s="201"/>
      <c r="S345" s="201"/>
      <c r="T345" s="20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6" t="s">
        <v>162</v>
      </c>
      <c r="AU345" s="196" t="s">
        <v>81</v>
      </c>
      <c r="AV345" s="13" t="s">
        <v>81</v>
      </c>
      <c r="AW345" s="13" t="s">
        <v>33</v>
      </c>
      <c r="AX345" s="13" t="s">
        <v>79</v>
      </c>
      <c r="AY345" s="196" t="s">
        <v>152</v>
      </c>
    </row>
    <row r="346" s="2" customFormat="1" ht="37.8" customHeight="1">
      <c r="A346" s="39"/>
      <c r="B346" s="174"/>
      <c r="C346" s="175" t="s">
        <v>590</v>
      </c>
      <c r="D346" s="175" t="s">
        <v>154</v>
      </c>
      <c r="E346" s="176" t="s">
        <v>1016</v>
      </c>
      <c r="F346" s="177" t="s">
        <v>1017</v>
      </c>
      <c r="G346" s="178" t="s">
        <v>247</v>
      </c>
      <c r="H346" s="179">
        <v>156.59999999999999</v>
      </c>
      <c r="I346" s="180"/>
      <c r="J346" s="181">
        <f>ROUND(I346*H346,2)</f>
        <v>0</v>
      </c>
      <c r="K346" s="182"/>
      <c r="L346" s="40"/>
      <c r="M346" s="183" t="s">
        <v>3</v>
      </c>
      <c r="N346" s="184" t="s">
        <v>43</v>
      </c>
      <c r="O346" s="73"/>
      <c r="P346" s="185">
        <f>O346*H346</f>
        <v>0</v>
      </c>
      <c r="Q346" s="185">
        <v>0.0068900000000000003</v>
      </c>
      <c r="R346" s="185">
        <f>Q346*H346</f>
        <v>1.0789740000000001</v>
      </c>
      <c r="S346" s="185">
        <v>0</v>
      </c>
      <c r="T346" s="18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187" t="s">
        <v>279</v>
      </c>
      <c r="AT346" s="187" t="s">
        <v>154</v>
      </c>
      <c r="AU346" s="187" t="s">
        <v>81</v>
      </c>
      <c r="AY346" s="20" t="s">
        <v>152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20" t="s">
        <v>79</v>
      </c>
      <c r="BK346" s="188">
        <f>ROUND(I346*H346,2)</f>
        <v>0</v>
      </c>
      <c r="BL346" s="20" t="s">
        <v>279</v>
      </c>
      <c r="BM346" s="187" t="s">
        <v>1396</v>
      </c>
    </row>
    <row r="347" s="13" customFormat="1">
      <c r="A347" s="13"/>
      <c r="B347" s="194"/>
      <c r="C347" s="13"/>
      <c r="D347" s="195" t="s">
        <v>162</v>
      </c>
      <c r="E347" s="196" t="s">
        <v>3</v>
      </c>
      <c r="F347" s="197" t="s">
        <v>1397</v>
      </c>
      <c r="G347" s="13"/>
      <c r="H347" s="198">
        <v>156.59999999999999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162</v>
      </c>
      <c r="AU347" s="196" t="s">
        <v>81</v>
      </c>
      <c r="AV347" s="13" t="s">
        <v>81</v>
      </c>
      <c r="AW347" s="13" t="s">
        <v>33</v>
      </c>
      <c r="AX347" s="13" t="s">
        <v>79</v>
      </c>
      <c r="AY347" s="196" t="s">
        <v>152</v>
      </c>
    </row>
    <row r="348" s="2" customFormat="1" ht="24.15" customHeight="1">
      <c r="A348" s="39"/>
      <c r="B348" s="174"/>
      <c r="C348" s="175" t="s">
        <v>596</v>
      </c>
      <c r="D348" s="175" t="s">
        <v>154</v>
      </c>
      <c r="E348" s="176" t="s">
        <v>669</v>
      </c>
      <c r="F348" s="177" t="s">
        <v>670</v>
      </c>
      <c r="G348" s="178" t="s">
        <v>247</v>
      </c>
      <c r="H348" s="179">
        <v>84</v>
      </c>
      <c r="I348" s="180"/>
      <c r="J348" s="181">
        <f>ROUND(I348*H348,2)</f>
        <v>0</v>
      </c>
      <c r="K348" s="182"/>
      <c r="L348" s="40"/>
      <c r="M348" s="183" t="s">
        <v>3</v>
      </c>
      <c r="N348" s="184" t="s">
        <v>43</v>
      </c>
      <c r="O348" s="73"/>
      <c r="P348" s="185">
        <f>O348*H348</f>
        <v>0</v>
      </c>
      <c r="Q348" s="185">
        <v>0.0048399999999999997</v>
      </c>
      <c r="R348" s="185">
        <f>Q348*H348</f>
        <v>0.40655999999999998</v>
      </c>
      <c r="S348" s="185">
        <v>0</v>
      </c>
      <c r="T348" s="18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187" t="s">
        <v>279</v>
      </c>
      <c r="AT348" s="187" t="s">
        <v>154</v>
      </c>
      <c r="AU348" s="187" t="s">
        <v>81</v>
      </c>
      <c r="AY348" s="20" t="s">
        <v>152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20" t="s">
        <v>79</v>
      </c>
      <c r="BK348" s="188">
        <f>ROUND(I348*H348,2)</f>
        <v>0</v>
      </c>
      <c r="BL348" s="20" t="s">
        <v>279</v>
      </c>
      <c r="BM348" s="187" t="s">
        <v>1398</v>
      </c>
    </row>
    <row r="349" s="13" customFormat="1">
      <c r="A349" s="13"/>
      <c r="B349" s="194"/>
      <c r="C349" s="13"/>
      <c r="D349" s="195" t="s">
        <v>162</v>
      </c>
      <c r="E349" s="196" t="s">
        <v>3</v>
      </c>
      <c r="F349" s="197" t="s">
        <v>1021</v>
      </c>
      <c r="G349" s="13"/>
      <c r="H349" s="198">
        <v>84</v>
      </c>
      <c r="I349" s="199"/>
      <c r="J349" s="13"/>
      <c r="K349" s="13"/>
      <c r="L349" s="194"/>
      <c r="M349" s="200"/>
      <c r="N349" s="201"/>
      <c r="O349" s="201"/>
      <c r="P349" s="201"/>
      <c r="Q349" s="201"/>
      <c r="R349" s="201"/>
      <c r="S349" s="201"/>
      <c r="T349" s="20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6" t="s">
        <v>162</v>
      </c>
      <c r="AU349" s="196" t="s">
        <v>81</v>
      </c>
      <c r="AV349" s="13" t="s">
        <v>81</v>
      </c>
      <c r="AW349" s="13" t="s">
        <v>33</v>
      </c>
      <c r="AX349" s="13" t="s">
        <v>79</v>
      </c>
      <c r="AY349" s="196" t="s">
        <v>152</v>
      </c>
    </row>
    <row r="350" s="2" customFormat="1" ht="49.05" customHeight="1">
      <c r="A350" s="39"/>
      <c r="B350" s="174"/>
      <c r="C350" s="175" t="s">
        <v>602</v>
      </c>
      <c r="D350" s="175" t="s">
        <v>154</v>
      </c>
      <c r="E350" s="176" t="s">
        <v>679</v>
      </c>
      <c r="F350" s="177" t="s">
        <v>680</v>
      </c>
      <c r="G350" s="178" t="s">
        <v>329</v>
      </c>
      <c r="H350" s="179">
        <v>5.3799999999999999</v>
      </c>
      <c r="I350" s="180"/>
      <c r="J350" s="181">
        <f>ROUND(I350*H350,2)</f>
        <v>0</v>
      </c>
      <c r="K350" s="182"/>
      <c r="L350" s="40"/>
      <c r="M350" s="183" t="s">
        <v>3</v>
      </c>
      <c r="N350" s="184" t="s">
        <v>43</v>
      </c>
      <c r="O350" s="73"/>
      <c r="P350" s="185">
        <f>O350*H350</f>
        <v>0</v>
      </c>
      <c r="Q350" s="185">
        <v>0</v>
      </c>
      <c r="R350" s="185">
        <f>Q350*H350</f>
        <v>0</v>
      </c>
      <c r="S350" s="185">
        <v>0</v>
      </c>
      <c r="T350" s="18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87" t="s">
        <v>279</v>
      </c>
      <c r="AT350" s="187" t="s">
        <v>154</v>
      </c>
      <c r="AU350" s="187" t="s">
        <v>81</v>
      </c>
      <c r="AY350" s="20" t="s">
        <v>152</v>
      </c>
      <c r="BE350" s="188">
        <f>IF(N350="základní",J350,0)</f>
        <v>0</v>
      </c>
      <c r="BF350" s="188">
        <f>IF(N350="snížená",J350,0)</f>
        <v>0</v>
      </c>
      <c r="BG350" s="188">
        <f>IF(N350="zákl. přenesená",J350,0)</f>
        <v>0</v>
      </c>
      <c r="BH350" s="188">
        <f>IF(N350="sníž. přenesená",J350,0)</f>
        <v>0</v>
      </c>
      <c r="BI350" s="188">
        <f>IF(N350="nulová",J350,0)</f>
        <v>0</v>
      </c>
      <c r="BJ350" s="20" t="s">
        <v>79</v>
      </c>
      <c r="BK350" s="188">
        <f>ROUND(I350*H350,2)</f>
        <v>0</v>
      </c>
      <c r="BL350" s="20" t="s">
        <v>279</v>
      </c>
      <c r="BM350" s="187" t="s">
        <v>1399</v>
      </c>
    </row>
    <row r="351" s="2" customFormat="1">
      <c r="A351" s="39"/>
      <c r="B351" s="40"/>
      <c r="C351" s="39"/>
      <c r="D351" s="189" t="s">
        <v>160</v>
      </c>
      <c r="E351" s="39"/>
      <c r="F351" s="190" t="s">
        <v>682</v>
      </c>
      <c r="G351" s="39"/>
      <c r="H351" s="39"/>
      <c r="I351" s="191"/>
      <c r="J351" s="39"/>
      <c r="K351" s="39"/>
      <c r="L351" s="40"/>
      <c r="M351" s="192"/>
      <c r="N351" s="193"/>
      <c r="O351" s="73"/>
      <c r="P351" s="73"/>
      <c r="Q351" s="73"/>
      <c r="R351" s="73"/>
      <c r="S351" s="73"/>
      <c r="T351" s="74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20" t="s">
        <v>160</v>
      </c>
      <c r="AU351" s="20" t="s">
        <v>81</v>
      </c>
    </row>
    <row r="352" s="12" customFormat="1" ht="22.8" customHeight="1">
      <c r="A352" s="12"/>
      <c r="B352" s="161"/>
      <c r="C352" s="12"/>
      <c r="D352" s="162" t="s">
        <v>71</v>
      </c>
      <c r="E352" s="172" t="s">
        <v>683</v>
      </c>
      <c r="F352" s="172" t="s">
        <v>684</v>
      </c>
      <c r="G352" s="12"/>
      <c r="H352" s="12"/>
      <c r="I352" s="164"/>
      <c r="J352" s="173">
        <f>BK352</f>
        <v>0</v>
      </c>
      <c r="K352" s="12"/>
      <c r="L352" s="161"/>
      <c r="M352" s="166"/>
      <c r="N352" s="167"/>
      <c r="O352" s="167"/>
      <c r="P352" s="168">
        <f>SUM(P353:P380)</f>
        <v>0</v>
      </c>
      <c r="Q352" s="167"/>
      <c r="R352" s="168">
        <f>SUM(R353:R380)</f>
        <v>86.963040000000007</v>
      </c>
      <c r="S352" s="167"/>
      <c r="T352" s="169">
        <f>SUM(T353:T380)</f>
        <v>90.479039999999998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2" t="s">
        <v>81</v>
      </c>
      <c r="AT352" s="170" t="s">
        <v>71</v>
      </c>
      <c r="AU352" s="170" t="s">
        <v>79</v>
      </c>
      <c r="AY352" s="162" t="s">
        <v>152</v>
      </c>
      <c r="BK352" s="171">
        <f>SUM(BK353:BK380)</f>
        <v>0</v>
      </c>
    </row>
    <row r="353" s="2" customFormat="1" ht="24.15" customHeight="1">
      <c r="A353" s="39"/>
      <c r="B353" s="174"/>
      <c r="C353" s="175" t="s">
        <v>607</v>
      </c>
      <c r="D353" s="175" t="s">
        <v>154</v>
      </c>
      <c r="E353" s="176" t="s">
        <v>1028</v>
      </c>
      <c r="F353" s="177" t="s">
        <v>1029</v>
      </c>
      <c r="G353" s="178" t="s">
        <v>157</v>
      </c>
      <c r="H353" s="179">
        <v>750</v>
      </c>
      <c r="I353" s="180"/>
      <c r="J353" s="181">
        <f>ROUND(I353*H353,2)</f>
        <v>0</v>
      </c>
      <c r="K353" s="182"/>
      <c r="L353" s="40"/>
      <c r="M353" s="183" t="s">
        <v>3</v>
      </c>
      <c r="N353" s="184" t="s">
        <v>43</v>
      </c>
      <c r="O353" s="73"/>
      <c r="P353" s="185">
        <f>O353*H353</f>
        <v>0</v>
      </c>
      <c r="Q353" s="185">
        <v>0</v>
      </c>
      <c r="R353" s="185">
        <f>Q353*H353</f>
        <v>0</v>
      </c>
      <c r="S353" s="185">
        <v>0.12062000000000001</v>
      </c>
      <c r="T353" s="186">
        <f>S353*H353</f>
        <v>90.465000000000003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187" t="s">
        <v>279</v>
      </c>
      <c r="AT353" s="187" t="s">
        <v>154</v>
      </c>
      <c r="AU353" s="187" t="s">
        <v>81</v>
      </c>
      <c r="AY353" s="20" t="s">
        <v>152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20" t="s">
        <v>79</v>
      </c>
      <c r="BK353" s="188">
        <f>ROUND(I353*H353,2)</f>
        <v>0</v>
      </c>
      <c r="BL353" s="20" t="s">
        <v>279</v>
      </c>
      <c r="BM353" s="187" t="s">
        <v>1400</v>
      </c>
    </row>
    <row r="354" s="2" customFormat="1">
      <c r="A354" s="39"/>
      <c r="B354" s="40"/>
      <c r="C354" s="39"/>
      <c r="D354" s="189" t="s">
        <v>160</v>
      </c>
      <c r="E354" s="39"/>
      <c r="F354" s="190" t="s">
        <v>1031</v>
      </c>
      <c r="G354" s="39"/>
      <c r="H354" s="39"/>
      <c r="I354" s="191"/>
      <c r="J354" s="39"/>
      <c r="K354" s="39"/>
      <c r="L354" s="40"/>
      <c r="M354" s="192"/>
      <c r="N354" s="193"/>
      <c r="O354" s="73"/>
      <c r="P354" s="73"/>
      <c r="Q354" s="73"/>
      <c r="R354" s="73"/>
      <c r="S354" s="73"/>
      <c r="T354" s="74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20" t="s">
        <v>160</v>
      </c>
      <c r="AU354" s="20" t="s">
        <v>81</v>
      </c>
    </row>
    <row r="355" s="13" customFormat="1">
      <c r="A355" s="13"/>
      <c r="B355" s="194"/>
      <c r="C355" s="13"/>
      <c r="D355" s="195" t="s">
        <v>162</v>
      </c>
      <c r="E355" s="196" t="s">
        <v>3</v>
      </c>
      <c r="F355" s="197" t="s">
        <v>1401</v>
      </c>
      <c r="G355" s="13"/>
      <c r="H355" s="198">
        <v>750</v>
      </c>
      <c r="I355" s="199"/>
      <c r="J355" s="13"/>
      <c r="K355" s="13"/>
      <c r="L355" s="194"/>
      <c r="M355" s="200"/>
      <c r="N355" s="201"/>
      <c r="O355" s="201"/>
      <c r="P355" s="201"/>
      <c r="Q355" s="201"/>
      <c r="R355" s="201"/>
      <c r="S355" s="201"/>
      <c r="T355" s="20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6" t="s">
        <v>162</v>
      </c>
      <c r="AU355" s="196" t="s">
        <v>81</v>
      </c>
      <c r="AV355" s="13" t="s">
        <v>81</v>
      </c>
      <c r="AW355" s="13" t="s">
        <v>33</v>
      </c>
      <c r="AX355" s="13" t="s">
        <v>79</v>
      </c>
      <c r="AY355" s="196" t="s">
        <v>152</v>
      </c>
    </row>
    <row r="356" s="2" customFormat="1" ht="24.15" customHeight="1">
      <c r="A356" s="39"/>
      <c r="B356" s="174"/>
      <c r="C356" s="175" t="s">
        <v>612</v>
      </c>
      <c r="D356" s="175" t="s">
        <v>154</v>
      </c>
      <c r="E356" s="176" t="s">
        <v>1036</v>
      </c>
      <c r="F356" s="177" t="s">
        <v>1037</v>
      </c>
      <c r="G356" s="178" t="s">
        <v>157</v>
      </c>
      <c r="H356" s="179">
        <v>750</v>
      </c>
      <c r="I356" s="180"/>
      <c r="J356" s="181">
        <f>ROUND(I356*H356,2)</f>
        <v>0</v>
      </c>
      <c r="K356" s="182"/>
      <c r="L356" s="40"/>
      <c r="M356" s="183" t="s">
        <v>3</v>
      </c>
      <c r="N356" s="184" t="s">
        <v>43</v>
      </c>
      <c r="O356" s="73"/>
      <c r="P356" s="185">
        <f>O356*H356</f>
        <v>0</v>
      </c>
      <c r="Q356" s="185">
        <v>0</v>
      </c>
      <c r="R356" s="185">
        <f>Q356*H356</f>
        <v>0</v>
      </c>
      <c r="S356" s="185">
        <v>0</v>
      </c>
      <c r="T356" s="18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187" t="s">
        <v>279</v>
      </c>
      <c r="AT356" s="187" t="s">
        <v>154</v>
      </c>
      <c r="AU356" s="187" t="s">
        <v>81</v>
      </c>
      <c r="AY356" s="20" t="s">
        <v>152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79</v>
      </c>
      <c r="BK356" s="188">
        <f>ROUND(I356*H356,2)</f>
        <v>0</v>
      </c>
      <c r="BL356" s="20" t="s">
        <v>279</v>
      </c>
      <c r="BM356" s="187" t="s">
        <v>1402</v>
      </c>
    </row>
    <row r="357" s="2" customFormat="1">
      <c r="A357" s="39"/>
      <c r="B357" s="40"/>
      <c r="C357" s="39"/>
      <c r="D357" s="189" t="s">
        <v>160</v>
      </c>
      <c r="E357" s="39"/>
      <c r="F357" s="190" t="s">
        <v>1039</v>
      </c>
      <c r="G357" s="39"/>
      <c r="H357" s="39"/>
      <c r="I357" s="191"/>
      <c r="J357" s="39"/>
      <c r="K357" s="39"/>
      <c r="L357" s="40"/>
      <c r="M357" s="192"/>
      <c r="N357" s="193"/>
      <c r="O357" s="73"/>
      <c r="P357" s="73"/>
      <c r="Q357" s="73"/>
      <c r="R357" s="73"/>
      <c r="S357" s="73"/>
      <c r="T357" s="74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20" t="s">
        <v>160</v>
      </c>
      <c r="AU357" s="20" t="s">
        <v>81</v>
      </c>
    </row>
    <row r="358" s="13" customFormat="1">
      <c r="A358" s="13"/>
      <c r="B358" s="194"/>
      <c r="C358" s="13"/>
      <c r="D358" s="195" t="s">
        <v>162</v>
      </c>
      <c r="E358" s="196" t="s">
        <v>3</v>
      </c>
      <c r="F358" s="197" t="s">
        <v>954</v>
      </c>
      <c r="G358" s="13"/>
      <c r="H358" s="198">
        <v>750</v>
      </c>
      <c r="I358" s="199"/>
      <c r="J358" s="13"/>
      <c r="K358" s="13"/>
      <c r="L358" s="194"/>
      <c r="M358" s="200"/>
      <c r="N358" s="201"/>
      <c r="O358" s="201"/>
      <c r="P358" s="201"/>
      <c r="Q358" s="201"/>
      <c r="R358" s="201"/>
      <c r="S358" s="201"/>
      <c r="T358" s="20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6" t="s">
        <v>162</v>
      </c>
      <c r="AU358" s="196" t="s">
        <v>81</v>
      </c>
      <c r="AV358" s="13" t="s">
        <v>81</v>
      </c>
      <c r="AW358" s="13" t="s">
        <v>33</v>
      </c>
      <c r="AX358" s="13" t="s">
        <v>79</v>
      </c>
      <c r="AY358" s="196" t="s">
        <v>152</v>
      </c>
    </row>
    <row r="359" s="2" customFormat="1" ht="16.5" customHeight="1">
      <c r="A359" s="39"/>
      <c r="B359" s="174"/>
      <c r="C359" s="227" t="s">
        <v>617</v>
      </c>
      <c r="D359" s="227" t="s">
        <v>379</v>
      </c>
      <c r="E359" s="228" t="s">
        <v>1040</v>
      </c>
      <c r="F359" s="229" t="s">
        <v>1041</v>
      </c>
      <c r="G359" s="230" t="s">
        <v>157</v>
      </c>
      <c r="H359" s="231">
        <v>825</v>
      </c>
      <c r="I359" s="232"/>
      <c r="J359" s="233">
        <f>ROUND(I359*H359,2)</f>
        <v>0</v>
      </c>
      <c r="K359" s="234"/>
      <c r="L359" s="235"/>
      <c r="M359" s="236" t="s">
        <v>3</v>
      </c>
      <c r="N359" s="237" t="s">
        <v>43</v>
      </c>
      <c r="O359" s="73"/>
      <c r="P359" s="185">
        <f>O359*H359</f>
        <v>0</v>
      </c>
      <c r="Q359" s="185">
        <v>0.00013999999999999999</v>
      </c>
      <c r="R359" s="185">
        <f>Q359*H359</f>
        <v>0.11549999999999999</v>
      </c>
      <c r="S359" s="185">
        <v>0</v>
      </c>
      <c r="T359" s="18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187" t="s">
        <v>382</v>
      </c>
      <c r="AT359" s="187" t="s">
        <v>379</v>
      </c>
      <c r="AU359" s="187" t="s">
        <v>81</v>
      </c>
      <c r="AY359" s="20" t="s">
        <v>152</v>
      </c>
      <c r="BE359" s="188">
        <f>IF(N359="základní",J359,0)</f>
        <v>0</v>
      </c>
      <c r="BF359" s="188">
        <f>IF(N359="snížená",J359,0)</f>
        <v>0</v>
      </c>
      <c r="BG359" s="188">
        <f>IF(N359="zákl. přenesená",J359,0)</f>
        <v>0</v>
      </c>
      <c r="BH359" s="188">
        <f>IF(N359="sníž. přenesená",J359,0)</f>
        <v>0</v>
      </c>
      <c r="BI359" s="188">
        <f>IF(N359="nulová",J359,0)</f>
        <v>0</v>
      </c>
      <c r="BJ359" s="20" t="s">
        <v>79</v>
      </c>
      <c r="BK359" s="188">
        <f>ROUND(I359*H359,2)</f>
        <v>0</v>
      </c>
      <c r="BL359" s="20" t="s">
        <v>279</v>
      </c>
      <c r="BM359" s="187" t="s">
        <v>1403</v>
      </c>
    </row>
    <row r="360" s="2" customFormat="1">
      <c r="A360" s="39"/>
      <c r="B360" s="40"/>
      <c r="C360" s="39"/>
      <c r="D360" s="189" t="s">
        <v>160</v>
      </c>
      <c r="E360" s="39"/>
      <c r="F360" s="190" t="s">
        <v>1043</v>
      </c>
      <c r="G360" s="39"/>
      <c r="H360" s="39"/>
      <c r="I360" s="191"/>
      <c r="J360" s="39"/>
      <c r="K360" s="39"/>
      <c r="L360" s="40"/>
      <c r="M360" s="192"/>
      <c r="N360" s="193"/>
      <c r="O360" s="73"/>
      <c r="P360" s="73"/>
      <c r="Q360" s="73"/>
      <c r="R360" s="73"/>
      <c r="S360" s="73"/>
      <c r="T360" s="74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20" t="s">
        <v>160</v>
      </c>
      <c r="AU360" s="20" t="s">
        <v>81</v>
      </c>
    </row>
    <row r="361" s="13" customFormat="1">
      <c r="A361" s="13"/>
      <c r="B361" s="194"/>
      <c r="C361" s="13"/>
      <c r="D361" s="195" t="s">
        <v>162</v>
      </c>
      <c r="E361" s="13"/>
      <c r="F361" s="197" t="s">
        <v>1044</v>
      </c>
      <c r="G361" s="13"/>
      <c r="H361" s="198">
        <v>825</v>
      </c>
      <c r="I361" s="199"/>
      <c r="J361" s="13"/>
      <c r="K361" s="13"/>
      <c r="L361" s="194"/>
      <c r="M361" s="200"/>
      <c r="N361" s="201"/>
      <c r="O361" s="201"/>
      <c r="P361" s="201"/>
      <c r="Q361" s="201"/>
      <c r="R361" s="201"/>
      <c r="S361" s="201"/>
      <c r="T361" s="20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6" t="s">
        <v>162</v>
      </c>
      <c r="AU361" s="196" t="s">
        <v>81</v>
      </c>
      <c r="AV361" s="13" t="s">
        <v>81</v>
      </c>
      <c r="AW361" s="13" t="s">
        <v>4</v>
      </c>
      <c r="AX361" s="13" t="s">
        <v>79</v>
      </c>
      <c r="AY361" s="196" t="s">
        <v>152</v>
      </c>
    </row>
    <row r="362" s="2" customFormat="1" ht="37.8" customHeight="1">
      <c r="A362" s="39"/>
      <c r="B362" s="174"/>
      <c r="C362" s="175" t="s">
        <v>622</v>
      </c>
      <c r="D362" s="175" t="s">
        <v>154</v>
      </c>
      <c r="E362" s="176" t="s">
        <v>686</v>
      </c>
      <c r="F362" s="177" t="s">
        <v>687</v>
      </c>
      <c r="G362" s="178" t="s">
        <v>157</v>
      </c>
      <c r="H362" s="179">
        <v>858</v>
      </c>
      <c r="I362" s="180"/>
      <c r="J362" s="181">
        <f>ROUND(I362*H362,2)</f>
        <v>0</v>
      </c>
      <c r="K362" s="182"/>
      <c r="L362" s="40"/>
      <c r="M362" s="183" t="s">
        <v>3</v>
      </c>
      <c r="N362" s="184" t="s">
        <v>43</v>
      </c>
      <c r="O362" s="73"/>
      <c r="P362" s="185">
        <f>O362*H362</f>
        <v>0</v>
      </c>
      <c r="Q362" s="185">
        <v>0</v>
      </c>
      <c r="R362" s="185">
        <f>Q362*H362</f>
        <v>0</v>
      </c>
      <c r="S362" s="185">
        <v>0</v>
      </c>
      <c r="T362" s="18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187" t="s">
        <v>279</v>
      </c>
      <c r="AT362" s="187" t="s">
        <v>154</v>
      </c>
      <c r="AU362" s="187" t="s">
        <v>81</v>
      </c>
      <c r="AY362" s="20" t="s">
        <v>152</v>
      </c>
      <c r="BE362" s="188">
        <f>IF(N362="základní",J362,0)</f>
        <v>0</v>
      </c>
      <c r="BF362" s="188">
        <f>IF(N362="snížená",J362,0)</f>
        <v>0</v>
      </c>
      <c r="BG362" s="188">
        <f>IF(N362="zákl. přenesená",J362,0)</f>
        <v>0</v>
      </c>
      <c r="BH362" s="188">
        <f>IF(N362="sníž. přenesená",J362,0)</f>
        <v>0</v>
      </c>
      <c r="BI362" s="188">
        <f>IF(N362="nulová",J362,0)</f>
        <v>0</v>
      </c>
      <c r="BJ362" s="20" t="s">
        <v>79</v>
      </c>
      <c r="BK362" s="188">
        <f>ROUND(I362*H362,2)</f>
        <v>0</v>
      </c>
      <c r="BL362" s="20" t="s">
        <v>279</v>
      </c>
      <c r="BM362" s="187" t="s">
        <v>1404</v>
      </c>
    </row>
    <row r="363" s="2" customFormat="1">
      <c r="A363" s="39"/>
      <c r="B363" s="40"/>
      <c r="C363" s="39"/>
      <c r="D363" s="189" t="s">
        <v>160</v>
      </c>
      <c r="E363" s="39"/>
      <c r="F363" s="190" t="s">
        <v>689</v>
      </c>
      <c r="G363" s="39"/>
      <c r="H363" s="39"/>
      <c r="I363" s="191"/>
      <c r="J363" s="39"/>
      <c r="K363" s="39"/>
      <c r="L363" s="40"/>
      <c r="M363" s="192"/>
      <c r="N363" s="193"/>
      <c r="O363" s="73"/>
      <c r="P363" s="73"/>
      <c r="Q363" s="73"/>
      <c r="R363" s="73"/>
      <c r="S363" s="73"/>
      <c r="T363" s="74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20" t="s">
        <v>160</v>
      </c>
      <c r="AU363" s="20" t="s">
        <v>81</v>
      </c>
    </row>
    <row r="364" s="13" customFormat="1">
      <c r="A364" s="13"/>
      <c r="B364" s="194"/>
      <c r="C364" s="13"/>
      <c r="D364" s="195" t="s">
        <v>162</v>
      </c>
      <c r="E364" s="196" t="s">
        <v>3</v>
      </c>
      <c r="F364" s="197" t="s">
        <v>1405</v>
      </c>
      <c r="G364" s="13"/>
      <c r="H364" s="198">
        <v>858</v>
      </c>
      <c r="I364" s="199"/>
      <c r="J364" s="13"/>
      <c r="K364" s="13"/>
      <c r="L364" s="194"/>
      <c r="M364" s="200"/>
      <c r="N364" s="201"/>
      <c r="O364" s="201"/>
      <c r="P364" s="201"/>
      <c r="Q364" s="201"/>
      <c r="R364" s="201"/>
      <c r="S364" s="201"/>
      <c r="T364" s="20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6" t="s">
        <v>162</v>
      </c>
      <c r="AU364" s="196" t="s">
        <v>81</v>
      </c>
      <c r="AV364" s="13" t="s">
        <v>81</v>
      </c>
      <c r="AW364" s="13" t="s">
        <v>33</v>
      </c>
      <c r="AX364" s="13" t="s">
        <v>79</v>
      </c>
      <c r="AY364" s="196" t="s">
        <v>152</v>
      </c>
    </row>
    <row r="365" s="2" customFormat="1" ht="16.5" customHeight="1">
      <c r="A365" s="39"/>
      <c r="B365" s="174"/>
      <c r="C365" s="227" t="s">
        <v>626</v>
      </c>
      <c r="D365" s="227" t="s">
        <v>379</v>
      </c>
      <c r="E365" s="228" t="s">
        <v>692</v>
      </c>
      <c r="F365" s="229" t="s">
        <v>693</v>
      </c>
      <c r="G365" s="230" t="s">
        <v>157</v>
      </c>
      <c r="H365" s="231">
        <v>943.79999999999995</v>
      </c>
      <c r="I365" s="232"/>
      <c r="J365" s="233">
        <f>ROUND(I365*H365,2)</f>
        <v>0</v>
      </c>
      <c r="K365" s="234"/>
      <c r="L365" s="235"/>
      <c r="M365" s="236" t="s">
        <v>3</v>
      </c>
      <c r="N365" s="237" t="s">
        <v>43</v>
      </c>
      <c r="O365" s="73"/>
      <c r="P365" s="185">
        <f>O365*H365</f>
        <v>0</v>
      </c>
      <c r="Q365" s="185">
        <v>0.00040000000000000002</v>
      </c>
      <c r="R365" s="185">
        <f>Q365*H365</f>
        <v>0.37752000000000002</v>
      </c>
      <c r="S365" s="185">
        <v>0</v>
      </c>
      <c r="T365" s="18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187" t="s">
        <v>382</v>
      </c>
      <c r="AT365" s="187" t="s">
        <v>379</v>
      </c>
      <c r="AU365" s="187" t="s">
        <v>81</v>
      </c>
      <c r="AY365" s="20" t="s">
        <v>152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20" t="s">
        <v>79</v>
      </c>
      <c r="BK365" s="188">
        <f>ROUND(I365*H365,2)</f>
        <v>0</v>
      </c>
      <c r="BL365" s="20" t="s">
        <v>279</v>
      </c>
      <c r="BM365" s="187" t="s">
        <v>1406</v>
      </c>
    </row>
    <row r="366" s="2" customFormat="1">
      <c r="A366" s="39"/>
      <c r="B366" s="40"/>
      <c r="C366" s="39"/>
      <c r="D366" s="189" t="s">
        <v>160</v>
      </c>
      <c r="E366" s="39"/>
      <c r="F366" s="190" t="s">
        <v>695</v>
      </c>
      <c r="G366" s="39"/>
      <c r="H366" s="39"/>
      <c r="I366" s="191"/>
      <c r="J366" s="39"/>
      <c r="K366" s="39"/>
      <c r="L366" s="40"/>
      <c r="M366" s="192"/>
      <c r="N366" s="193"/>
      <c r="O366" s="73"/>
      <c r="P366" s="73"/>
      <c r="Q366" s="73"/>
      <c r="R366" s="73"/>
      <c r="S366" s="73"/>
      <c r="T366" s="74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20" t="s">
        <v>160</v>
      </c>
      <c r="AU366" s="20" t="s">
        <v>81</v>
      </c>
    </row>
    <row r="367" s="13" customFormat="1">
      <c r="A367" s="13"/>
      <c r="B367" s="194"/>
      <c r="C367" s="13"/>
      <c r="D367" s="195" t="s">
        <v>162</v>
      </c>
      <c r="E367" s="13"/>
      <c r="F367" s="197" t="s">
        <v>1407</v>
      </c>
      <c r="G367" s="13"/>
      <c r="H367" s="198">
        <v>943.79999999999995</v>
      </c>
      <c r="I367" s="199"/>
      <c r="J367" s="13"/>
      <c r="K367" s="13"/>
      <c r="L367" s="194"/>
      <c r="M367" s="200"/>
      <c r="N367" s="201"/>
      <c r="O367" s="201"/>
      <c r="P367" s="201"/>
      <c r="Q367" s="201"/>
      <c r="R367" s="201"/>
      <c r="S367" s="201"/>
      <c r="T367" s="20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6" t="s">
        <v>162</v>
      </c>
      <c r="AU367" s="196" t="s">
        <v>81</v>
      </c>
      <c r="AV367" s="13" t="s">
        <v>81</v>
      </c>
      <c r="AW367" s="13" t="s">
        <v>4</v>
      </c>
      <c r="AX367" s="13" t="s">
        <v>79</v>
      </c>
      <c r="AY367" s="196" t="s">
        <v>152</v>
      </c>
    </row>
    <row r="368" s="2" customFormat="1" ht="24.15" customHeight="1">
      <c r="A368" s="39"/>
      <c r="B368" s="174"/>
      <c r="C368" s="175" t="s">
        <v>630</v>
      </c>
      <c r="D368" s="175" t="s">
        <v>154</v>
      </c>
      <c r="E368" s="176" t="s">
        <v>698</v>
      </c>
      <c r="F368" s="177" t="s">
        <v>699</v>
      </c>
      <c r="G368" s="178" t="s">
        <v>157</v>
      </c>
      <c r="H368" s="179">
        <v>108</v>
      </c>
      <c r="I368" s="180"/>
      <c r="J368" s="181">
        <f>ROUND(I368*H368,2)</f>
        <v>0</v>
      </c>
      <c r="K368" s="182"/>
      <c r="L368" s="40"/>
      <c r="M368" s="183" t="s">
        <v>3</v>
      </c>
      <c r="N368" s="184" t="s">
        <v>43</v>
      </c>
      <c r="O368" s="73"/>
      <c r="P368" s="185">
        <f>O368*H368</f>
        <v>0</v>
      </c>
      <c r="Q368" s="185">
        <v>0</v>
      </c>
      <c r="R368" s="185">
        <f>Q368*H368</f>
        <v>0</v>
      </c>
      <c r="S368" s="185">
        <v>0.00012999999999999999</v>
      </c>
      <c r="T368" s="186">
        <f>S368*H368</f>
        <v>0.014039999999999999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187" t="s">
        <v>279</v>
      </c>
      <c r="AT368" s="187" t="s">
        <v>154</v>
      </c>
      <c r="AU368" s="187" t="s">
        <v>81</v>
      </c>
      <c r="AY368" s="20" t="s">
        <v>152</v>
      </c>
      <c r="BE368" s="188">
        <f>IF(N368="základní",J368,0)</f>
        <v>0</v>
      </c>
      <c r="BF368" s="188">
        <f>IF(N368="snížená",J368,0)</f>
        <v>0</v>
      </c>
      <c r="BG368" s="188">
        <f>IF(N368="zákl. přenesená",J368,0)</f>
        <v>0</v>
      </c>
      <c r="BH368" s="188">
        <f>IF(N368="sníž. přenesená",J368,0)</f>
        <v>0</v>
      </c>
      <c r="BI368" s="188">
        <f>IF(N368="nulová",J368,0)</f>
        <v>0</v>
      </c>
      <c r="BJ368" s="20" t="s">
        <v>79</v>
      </c>
      <c r="BK368" s="188">
        <f>ROUND(I368*H368,2)</f>
        <v>0</v>
      </c>
      <c r="BL368" s="20" t="s">
        <v>279</v>
      </c>
      <c r="BM368" s="187" t="s">
        <v>1408</v>
      </c>
    </row>
    <row r="369" s="2" customFormat="1">
      <c r="A369" s="39"/>
      <c r="B369" s="40"/>
      <c r="C369" s="39"/>
      <c r="D369" s="189" t="s">
        <v>160</v>
      </c>
      <c r="E369" s="39"/>
      <c r="F369" s="190" t="s">
        <v>701</v>
      </c>
      <c r="G369" s="39"/>
      <c r="H369" s="39"/>
      <c r="I369" s="191"/>
      <c r="J369" s="39"/>
      <c r="K369" s="39"/>
      <c r="L369" s="40"/>
      <c r="M369" s="192"/>
      <c r="N369" s="193"/>
      <c r="O369" s="73"/>
      <c r="P369" s="73"/>
      <c r="Q369" s="73"/>
      <c r="R369" s="73"/>
      <c r="S369" s="73"/>
      <c r="T369" s="74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20" t="s">
        <v>160</v>
      </c>
      <c r="AU369" s="20" t="s">
        <v>81</v>
      </c>
    </row>
    <row r="370" s="13" customFormat="1">
      <c r="A370" s="13"/>
      <c r="B370" s="194"/>
      <c r="C370" s="13"/>
      <c r="D370" s="195" t="s">
        <v>162</v>
      </c>
      <c r="E370" s="196" t="s">
        <v>3</v>
      </c>
      <c r="F370" s="197" t="s">
        <v>1326</v>
      </c>
      <c r="G370" s="13"/>
      <c r="H370" s="198">
        <v>108</v>
      </c>
      <c r="I370" s="199"/>
      <c r="J370" s="13"/>
      <c r="K370" s="13"/>
      <c r="L370" s="194"/>
      <c r="M370" s="200"/>
      <c r="N370" s="201"/>
      <c r="O370" s="201"/>
      <c r="P370" s="201"/>
      <c r="Q370" s="201"/>
      <c r="R370" s="201"/>
      <c r="S370" s="201"/>
      <c r="T370" s="20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6" t="s">
        <v>162</v>
      </c>
      <c r="AU370" s="196" t="s">
        <v>81</v>
      </c>
      <c r="AV370" s="13" t="s">
        <v>81</v>
      </c>
      <c r="AW370" s="13" t="s">
        <v>33</v>
      </c>
      <c r="AX370" s="13" t="s">
        <v>79</v>
      </c>
      <c r="AY370" s="196" t="s">
        <v>152</v>
      </c>
    </row>
    <row r="371" s="2" customFormat="1" ht="16.5" customHeight="1">
      <c r="A371" s="39"/>
      <c r="B371" s="174"/>
      <c r="C371" s="175" t="s">
        <v>635</v>
      </c>
      <c r="D371" s="175" t="s">
        <v>154</v>
      </c>
      <c r="E371" s="176" t="s">
        <v>704</v>
      </c>
      <c r="F371" s="177" t="s">
        <v>705</v>
      </c>
      <c r="G371" s="178" t="s">
        <v>157</v>
      </c>
      <c r="H371" s="179">
        <v>108</v>
      </c>
      <c r="I371" s="180"/>
      <c r="J371" s="181">
        <f>ROUND(I371*H371,2)</f>
        <v>0</v>
      </c>
      <c r="K371" s="182"/>
      <c r="L371" s="40"/>
      <c r="M371" s="183" t="s">
        <v>3</v>
      </c>
      <c r="N371" s="184" t="s">
        <v>43</v>
      </c>
      <c r="O371" s="73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187" t="s">
        <v>279</v>
      </c>
      <c r="AT371" s="187" t="s">
        <v>154</v>
      </c>
      <c r="AU371" s="187" t="s">
        <v>81</v>
      </c>
      <c r="AY371" s="20" t="s">
        <v>152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20" t="s">
        <v>79</v>
      </c>
      <c r="BK371" s="188">
        <f>ROUND(I371*H371,2)</f>
        <v>0</v>
      </c>
      <c r="BL371" s="20" t="s">
        <v>279</v>
      </c>
      <c r="BM371" s="187" t="s">
        <v>1409</v>
      </c>
    </row>
    <row r="372" s="2" customFormat="1">
      <c r="A372" s="39"/>
      <c r="B372" s="40"/>
      <c r="C372" s="39"/>
      <c r="D372" s="189" t="s">
        <v>160</v>
      </c>
      <c r="E372" s="39"/>
      <c r="F372" s="190" t="s">
        <v>707</v>
      </c>
      <c r="G372" s="39"/>
      <c r="H372" s="39"/>
      <c r="I372" s="191"/>
      <c r="J372" s="39"/>
      <c r="K372" s="39"/>
      <c r="L372" s="40"/>
      <c r="M372" s="192"/>
      <c r="N372" s="193"/>
      <c r="O372" s="73"/>
      <c r="P372" s="73"/>
      <c r="Q372" s="73"/>
      <c r="R372" s="73"/>
      <c r="S372" s="73"/>
      <c r="T372" s="7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20" t="s">
        <v>160</v>
      </c>
      <c r="AU372" s="20" t="s">
        <v>81</v>
      </c>
    </row>
    <row r="373" s="13" customFormat="1">
      <c r="A373" s="13"/>
      <c r="B373" s="194"/>
      <c r="C373" s="13"/>
      <c r="D373" s="195" t="s">
        <v>162</v>
      </c>
      <c r="E373" s="196" t="s">
        <v>3</v>
      </c>
      <c r="F373" s="197" t="s">
        <v>1326</v>
      </c>
      <c r="G373" s="13"/>
      <c r="H373" s="198">
        <v>108</v>
      </c>
      <c r="I373" s="199"/>
      <c r="J373" s="13"/>
      <c r="K373" s="13"/>
      <c r="L373" s="194"/>
      <c r="M373" s="200"/>
      <c r="N373" s="201"/>
      <c r="O373" s="201"/>
      <c r="P373" s="201"/>
      <c r="Q373" s="201"/>
      <c r="R373" s="201"/>
      <c r="S373" s="201"/>
      <c r="T373" s="20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6" t="s">
        <v>162</v>
      </c>
      <c r="AU373" s="196" t="s">
        <v>81</v>
      </c>
      <c r="AV373" s="13" t="s">
        <v>81</v>
      </c>
      <c r="AW373" s="13" t="s">
        <v>33</v>
      </c>
      <c r="AX373" s="13" t="s">
        <v>79</v>
      </c>
      <c r="AY373" s="196" t="s">
        <v>152</v>
      </c>
    </row>
    <row r="374" s="2" customFormat="1" ht="44.25" customHeight="1">
      <c r="A374" s="39"/>
      <c r="B374" s="174"/>
      <c r="C374" s="227" t="s">
        <v>640</v>
      </c>
      <c r="D374" s="227" t="s">
        <v>379</v>
      </c>
      <c r="E374" s="228" t="s">
        <v>709</v>
      </c>
      <c r="F374" s="229" t="s">
        <v>710</v>
      </c>
      <c r="G374" s="230" t="s">
        <v>157</v>
      </c>
      <c r="H374" s="231">
        <v>118.8</v>
      </c>
      <c r="I374" s="232"/>
      <c r="J374" s="233">
        <f>ROUND(I374*H374,2)</f>
        <v>0</v>
      </c>
      <c r="K374" s="234"/>
      <c r="L374" s="235"/>
      <c r="M374" s="236" t="s">
        <v>3</v>
      </c>
      <c r="N374" s="237" t="s">
        <v>43</v>
      </c>
      <c r="O374" s="73"/>
      <c r="P374" s="185">
        <f>O374*H374</f>
        <v>0</v>
      </c>
      <c r="Q374" s="185">
        <v>0.00040000000000000002</v>
      </c>
      <c r="R374" s="185">
        <f>Q374*H374</f>
        <v>0.04752</v>
      </c>
      <c r="S374" s="185">
        <v>0</v>
      </c>
      <c r="T374" s="18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187" t="s">
        <v>382</v>
      </c>
      <c r="AT374" s="187" t="s">
        <v>379</v>
      </c>
      <c r="AU374" s="187" t="s">
        <v>81</v>
      </c>
      <c r="AY374" s="20" t="s">
        <v>152</v>
      </c>
      <c r="BE374" s="188">
        <f>IF(N374="základní",J374,0)</f>
        <v>0</v>
      </c>
      <c r="BF374" s="188">
        <f>IF(N374="snížená",J374,0)</f>
        <v>0</v>
      </c>
      <c r="BG374" s="188">
        <f>IF(N374="zákl. přenesená",J374,0)</f>
        <v>0</v>
      </c>
      <c r="BH374" s="188">
        <f>IF(N374="sníž. přenesená",J374,0)</f>
        <v>0</v>
      </c>
      <c r="BI374" s="188">
        <f>IF(N374="nulová",J374,0)</f>
        <v>0</v>
      </c>
      <c r="BJ374" s="20" t="s">
        <v>79</v>
      </c>
      <c r="BK374" s="188">
        <f>ROUND(I374*H374,2)</f>
        <v>0</v>
      </c>
      <c r="BL374" s="20" t="s">
        <v>279</v>
      </c>
      <c r="BM374" s="187" t="s">
        <v>1410</v>
      </c>
    </row>
    <row r="375" s="2" customFormat="1">
      <c r="A375" s="39"/>
      <c r="B375" s="40"/>
      <c r="C375" s="39"/>
      <c r="D375" s="189" t="s">
        <v>160</v>
      </c>
      <c r="E375" s="39"/>
      <c r="F375" s="190" t="s">
        <v>712</v>
      </c>
      <c r="G375" s="39"/>
      <c r="H375" s="39"/>
      <c r="I375" s="191"/>
      <c r="J375" s="39"/>
      <c r="K375" s="39"/>
      <c r="L375" s="40"/>
      <c r="M375" s="192"/>
      <c r="N375" s="193"/>
      <c r="O375" s="73"/>
      <c r="P375" s="73"/>
      <c r="Q375" s="73"/>
      <c r="R375" s="73"/>
      <c r="S375" s="73"/>
      <c r="T375" s="74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20" t="s">
        <v>160</v>
      </c>
      <c r="AU375" s="20" t="s">
        <v>81</v>
      </c>
    </row>
    <row r="376" s="13" customFormat="1">
      <c r="A376" s="13"/>
      <c r="B376" s="194"/>
      <c r="C376" s="13"/>
      <c r="D376" s="195" t="s">
        <v>162</v>
      </c>
      <c r="E376" s="13"/>
      <c r="F376" s="197" t="s">
        <v>1411</v>
      </c>
      <c r="G376" s="13"/>
      <c r="H376" s="198">
        <v>118.8</v>
      </c>
      <c r="I376" s="199"/>
      <c r="J376" s="13"/>
      <c r="K376" s="13"/>
      <c r="L376" s="194"/>
      <c r="M376" s="200"/>
      <c r="N376" s="201"/>
      <c r="O376" s="201"/>
      <c r="P376" s="201"/>
      <c r="Q376" s="201"/>
      <c r="R376" s="201"/>
      <c r="S376" s="201"/>
      <c r="T376" s="20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6" t="s">
        <v>162</v>
      </c>
      <c r="AU376" s="196" t="s">
        <v>81</v>
      </c>
      <c r="AV376" s="13" t="s">
        <v>81</v>
      </c>
      <c r="AW376" s="13" t="s">
        <v>4</v>
      </c>
      <c r="AX376" s="13" t="s">
        <v>79</v>
      </c>
      <c r="AY376" s="196" t="s">
        <v>152</v>
      </c>
    </row>
    <row r="377" s="2" customFormat="1" ht="37.8" customHeight="1">
      <c r="A377" s="39"/>
      <c r="B377" s="174"/>
      <c r="C377" s="175" t="s">
        <v>645</v>
      </c>
      <c r="D377" s="175" t="s">
        <v>154</v>
      </c>
      <c r="E377" s="176" t="s">
        <v>1053</v>
      </c>
      <c r="F377" s="177" t="s">
        <v>1054</v>
      </c>
      <c r="G377" s="178" t="s">
        <v>157</v>
      </c>
      <c r="H377" s="179">
        <v>750</v>
      </c>
      <c r="I377" s="180"/>
      <c r="J377" s="181">
        <f>ROUND(I377*H377,2)</f>
        <v>0</v>
      </c>
      <c r="K377" s="182"/>
      <c r="L377" s="40"/>
      <c r="M377" s="183" t="s">
        <v>3</v>
      </c>
      <c r="N377" s="184" t="s">
        <v>43</v>
      </c>
      <c r="O377" s="73"/>
      <c r="P377" s="185">
        <f>O377*H377</f>
        <v>0</v>
      </c>
      <c r="Q377" s="185">
        <v>0.11523</v>
      </c>
      <c r="R377" s="185">
        <f>Q377*H377</f>
        <v>86.422499999999999</v>
      </c>
      <c r="S377" s="185">
        <v>0</v>
      </c>
      <c r="T377" s="18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187" t="s">
        <v>279</v>
      </c>
      <c r="AT377" s="187" t="s">
        <v>154</v>
      </c>
      <c r="AU377" s="187" t="s">
        <v>81</v>
      </c>
      <c r="AY377" s="20" t="s">
        <v>152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20" t="s">
        <v>79</v>
      </c>
      <c r="BK377" s="188">
        <f>ROUND(I377*H377,2)</f>
        <v>0</v>
      </c>
      <c r="BL377" s="20" t="s">
        <v>279</v>
      </c>
      <c r="BM377" s="187" t="s">
        <v>1412</v>
      </c>
    </row>
    <row r="378" s="13" customFormat="1">
      <c r="A378" s="13"/>
      <c r="B378" s="194"/>
      <c r="C378" s="13"/>
      <c r="D378" s="195" t="s">
        <v>162</v>
      </c>
      <c r="E378" s="196" t="s">
        <v>3</v>
      </c>
      <c r="F378" s="197" t="s">
        <v>954</v>
      </c>
      <c r="G378" s="13"/>
      <c r="H378" s="198">
        <v>750</v>
      </c>
      <c r="I378" s="199"/>
      <c r="J378" s="13"/>
      <c r="K378" s="13"/>
      <c r="L378" s="194"/>
      <c r="M378" s="200"/>
      <c r="N378" s="201"/>
      <c r="O378" s="201"/>
      <c r="P378" s="201"/>
      <c r="Q378" s="201"/>
      <c r="R378" s="201"/>
      <c r="S378" s="201"/>
      <c r="T378" s="20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6" t="s">
        <v>162</v>
      </c>
      <c r="AU378" s="196" t="s">
        <v>81</v>
      </c>
      <c r="AV378" s="13" t="s">
        <v>81</v>
      </c>
      <c r="AW378" s="13" t="s">
        <v>33</v>
      </c>
      <c r="AX378" s="13" t="s">
        <v>79</v>
      </c>
      <c r="AY378" s="196" t="s">
        <v>152</v>
      </c>
    </row>
    <row r="379" s="2" customFormat="1" ht="49.05" customHeight="1">
      <c r="A379" s="39"/>
      <c r="B379" s="174"/>
      <c r="C379" s="175" t="s">
        <v>650</v>
      </c>
      <c r="D379" s="175" t="s">
        <v>154</v>
      </c>
      <c r="E379" s="176" t="s">
        <v>715</v>
      </c>
      <c r="F379" s="177" t="s">
        <v>716</v>
      </c>
      <c r="G379" s="178" t="s">
        <v>329</v>
      </c>
      <c r="H379" s="179">
        <v>86.962999999999994</v>
      </c>
      <c r="I379" s="180"/>
      <c r="J379" s="181">
        <f>ROUND(I379*H379,2)</f>
        <v>0</v>
      </c>
      <c r="K379" s="182"/>
      <c r="L379" s="40"/>
      <c r="M379" s="183" t="s">
        <v>3</v>
      </c>
      <c r="N379" s="184" t="s">
        <v>43</v>
      </c>
      <c r="O379" s="73"/>
      <c r="P379" s="185">
        <f>O379*H379</f>
        <v>0</v>
      </c>
      <c r="Q379" s="185">
        <v>0</v>
      </c>
      <c r="R379" s="185">
        <f>Q379*H379</f>
        <v>0</v>
      </c>
      <c r="S379" s="185">
        <v>0</v>
      </c>
      <c r="T379" s="18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187" t="s">
        <v>279</v>
      </c>
      <c r="AT379" s="187" t="s">
        <v>154</v>
      </c>
      <c r="AU379" s="187" t="s">
        <v>81</v>
      </c>
      <c r="AY379" s="20" t="s">
        <v>152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79</v>
      </c>
      <c r="BK379" s="188">
        <f>ROUND(I379*H379,2)</f>
        <v>0</v>
      </c>
      <c r="BL379" s="20" t="s">
        <v>279</v>
      </c>
      <c r="BM379" s="187" t="s">
        <v>1413</v>
      </c>
    </row>
    <row r="380" s="2" customFormat="1">
      <c r="A380" s="39"/>
      <c r="B380" s="40"/>
      <c r="C380" s="39"/>
      <c r="D380" s="189" t="s">
        <v>160</v>
      </c>
      <c r="E380" s="39"/>
      <c r="F380" s="190" t="s">
        <v>718</v>
      </c>
      <c r="G380" s="39"/>
      <c r="H380" s="39"/>
      <c r="I380" s="191"/>
      <c r="J380" s="39"/>
      <c r="K380" s="39"/>
      <c r="L380" s="40"/>
      <c r="M380" s="192"/>
      <c r="N380" s="193"/>
      <c r="O380" s="73"/>
      <c r="P380" s="73"/>
      <c r="Q380" s="73"/>
      <c r="R380" s="73"/>
      <c r="S380" s="73"/>
      <c r="T380" s="74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20" t="s">
        <v>160</v>
      </c>
      <c r="AU380" s="20" t="s">
        <v>81</v>
      </c>
    </row>
    <row r="381" s="12" customFormat="1" ht="22.8" customHeight="1">
      <c r="A381" s="12"/>
      <c r="B381" s="161"/>
      <c r="C381" s="12"/>
      <c r="D381" s="162" t="s">
        <v>71</v>
      </c>
      <c r="E381" s="172" t="s">
        <v>719</v>
      </c>
      <c r="F381" s="172" t="s">
        <v>720</v>
      </c>
      <c r="G381" s="12"/>
      <c r="H381" s="12"/>
      <c r="I381" s="164"/>
      <c r="J381" s="173">
        <f>BK381</f>
        <v>0</v>
      </c>
      <c r="K381" s="12"/>
      <c r="L381" s="161"/>
      <c r="M381" s="166"/>
      <c r="N381" s="167"/>
      <c r="O381" s="167"/>
      <c r="P381" s="168">
        <f>SUM(P382:P415)</f>
        <v>0</v>
      </c>
      <c r="Q381" s="167"/>
      <c r="R381" s="168">
        <f>SUM(R382:R415)</f>
        <v>3.0290999999999997</v>
      </c>
      <c r="S381" s="167"/>
      <c r="T381" s="169">
        <f>SUM(T382:T415)</f>
        <v>2.5550000000000002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62" t="s">
        <v>81</v>
      </c>
      <c r="AT381" s="170" t="s">
        <v>71</v>
      </c>
      <c r="AU381" s="170" t="s">
        <v>79</v>
      </c>
      <c r="AY381" s="162" t="s">
        <v>152</v>
      </c>
      <c r="BK381" s="171">
        <f>SUM(BK382:BK415)</f>
        <v>0</v>
      </c>
    </row>
    <row r="382" s="2" customFormat="1" ht="16.5" customHeight="1">
      <c r="A382" s="39"/>
      <c r="B382" s="174"/>
      <c r="C382" s="175" t="s">
        <v>655</v>
      </c>
      <c r="D382" s="175" t="s">
        <v>154</v>
      </c>
      <c r="E382" s="176" t="s">
        <v>728</v>
      </c>
      <c r="F382" s="177" t="s">
        <v>729</v>
      </c>
      <c r="G382" s="178" t="s">
        <v>247</v>
      </c>
      <c r="H382" s="179">
        <v>73</v>
      </c>
      <c r="I382" s="180"/>
      <c r="J382" s="181">
        <f>ROUND(I382*H382,2)</f>
        <v>0</v>
      </c>
      <c r="K382" s="182"/>
      <c r="L382" s="40"/>
      <c r="M382" s="183" t="s">
        <v>3</v>
      </c>
      <c r="N382" s="184" t="s">
        <v>43</v>
      </c>
      <c r="O382" s="73"/>
      <c r="P382" s="185">
        <f>O382*H382</f>
        <v>0</v>
      </c>
      <c r="Q382" s="185">
        <v>0</v>
      </c>
      <c r="R382" s="185">
        <f>Q382*H382</f>
        <v>0</v>
      </c>
      <c r="S382" s="185">
        <v>0</v>
      </c>
      <c r="T382" s="18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187" t="s">
        <v>279</v>
      </c>
      <c r="AT382" s="187" t="s">
        <v>154</v>
      </c>
      <c r="AU382" s="187" t="s">
        <v>81</v>
      </c>
      <c r="AY382" s="20" t="s">
        <v>152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20" t="s">
        <v>79</v>
      </c>
      <c r="BK382" s="188">
        <f>ROUND(I382*H382,2)</f>
        <v>0</v>
      </c>
      <c r="BL382" s="20" t="s">
        <v>279</v>
      </c>
      <c r="BM382" s="187" t="s">
        <v>1414</v>
      </c>
    </row>
    <row r="383" s="2" customFormat="1">
      <c r="A383" s="39"/>
      <c r="B383" s="40"/>
      <c r="C383" s="39"/>
      <c r="D383" s="189" t="s">
        <v>160</v>
      </c>
      <c r="E383" s="39"/>
      <c r="F383" s="190" t="s">
        <v>731</v>
      </c>
      <c r="G383" s="39"/>
      <c r="H383" s="39"/>
      <c r="I383" s="191"/>
      <c r="J383" s="39"/>
      <c r="K383" s="39"/>
      <c r="L383" s="40"/>
      <c r="M383" s="192"/>
      <c r="N383" s="193"/>
      <c r="O383" s="73"/>
      <c r="P383" s="73"/>
      <c r="Q383" s="73"/>
      <c r="R383" s="73"/>
      <c r="S383" s="73"/>
      <c r="T383" s="74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20" t="s">
        <v>160</v>
      </c>
      <c r="AU383" s="20" t="s">
        <v>81</v>
      </c>
    </row>
    <row r="384" s="2" customFormat="1" ht="16.5" customHeight="1">
      <c r="A384" s="39"/>
      <c r="B384" s="174"/>
      <c r="C384" s="227" t="s">
        <v>659</v>
      </c>
      <c r="D384" s="227" t="s">
        <v>379</v>
      </c>
      <c r="E384" s="228" t="s">
        <v>734</v>
      </c>
      <c r="F384" s="229" t="s">
        <v>735</v>
      </c>
      <c r="G384" s="230" t="s">
        <v>329</v>
      </c>
      <c r="H384" s="231">
        <v>1.3680000000000001</v>
      </c>
      <c r="I384" s="232"/>
      <c r="J384" s="233">
        <f>ROUND(I384*H384,2)</f>
        <v>0</v>
      </c>
      <c r="K384" s="234"/>
      <c r="L384" s="235"/>
      <c r="M384" s="236" t="s">
        <v>3</v>
      </c>
      <c r="N384" s="237" t="s">
        <v>43</v>
      </c>
      <c r="O384" s="73"/>
      <c r="P384" s="185">
        <f>O384*H384</f>
        <v>0</v>
      </c>
      <c r="Q384" s="185">
        <v>1</v>
      </c>
      <c r="R384" s="185">
        <f>Q384*H384</f>
        <v>1.3680000000000001</v>
      </c>
      <c r="S384" s="185">
        <v>0</v>
      </c>
      <c r="T384" s="18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187" t="s">
        <v>382</v>
      </c>
      <c r="AT384" s="187" t="s">
        <v>379</v>
      </c>
      <c r="AU384" s="187" t="s">
        <v>81</v>
      </c>
      <c r="AY384" s="20" t="s">
        <v>152</v>
      </c>
      <c r="BE384" s="188">
        <f>IF(N384="základní",J384,0)</f>
        <v>0</v>
      </c>
      <c r="BF384" s="188">
        <f>IF(N384="snížená",J384,0)</f>
        <v>0</v>
      </c>
      <c r="BG384" s="188">
        <f>IF(N384="zákl. přenesená",J384,0)</f>
        <v>0</v>
      </c>
      <c r="BH384" s="188">
        <f>IF(N384="sníž. přenesená",J384,0)</f>
        <v>0</v>
      </c>
      <c r="BI384" s="188">
        <f>IF(N384="nulová",J384,0)</f>
        <v>0</v>
      </c>
      <c r="BJ384" s="20" t="s">
        <v>79</v>
      </c>
      <c r="BK384" s="188">
        <f>ROUND(I384*H384,2)</f>
        <v>0</v>
      </c>
      <c r="BL384" s="20" t="s">
        <v>279</v>
      </c>
      <c r="BM384" s="187" t="s">
        <v>1415</v>
      </c>
    </row>
    <row r="385" s="2" customFormat="1">
      <c r="A385" s="39"/>
      <c r="B385" s="40"/>
      <c r="C385" s="39"/>
      <c r="D385" s="189" t="s">
        <v>160</v>
      </c>
      <c r="E385" s="39"/>
      <c r="F385" s="190" t="s">
        <v>737</v>
      </c>
      <c r="G385" s="39"/>
      <c r="H385" s="39"/>
      <c r="I385" s="191"/>
      <c r="J385" s="39"/>
      <c r="K385" s="39"/>
      <c r="L385" s="40"/>
      <c r="M385" s="192"/>
      <c r="N385" s="193"/>
      <c r="O385" s="73"/>
      <c r="P385" s="73"/>
      <c r="Q385" s="73"/>
      <c r="R385" s="73"/>
      <c r="S385" s="73"/>
      <c r="T385" s="74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20" t="s">
        <v>160</v>
      </c>
      <c r="AU385" s="20" t="s">
        <v>81</v>
      </c>
    </row>
    <row r="386" s="13" customFormat="1">
      <c r="A386" s="13"/>
      <c r="B386" s="194"/>
      <c r="C386" s="13"/>
      <c r="D386" s="195" t="s">
        <v>162</v>
      </c>
      <c r="E386" s="196" t="s">
        <v>3</v>
      </c>
      <c r="F386" s="197" t="s">
        <v>1416</v>
      </c>
      <c r="G386" s="13"/>
      <c r="H386" s="198">
        <v>1.022</v>
      </c>
      <c r="I386" s="199"/>
      <c r="J386" s="13"/>
      <c r="K386" s="13"/>
      <c r="L386" s="194"/>
      <c r="M386" s="200"/>
      <c r="N386" s="201"/>
      <c r="O386" s="201"/>
      <c r="P386" s="201"/>
      <c r="Q386" s="201"/>
      <c r="R386" s="201"/>
      <c r="S386" s="201"/>
      <c r="T386" s="20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6" t="s">
        <v>162</v>
      </c>
      <c r="AU386" s="196" t="s">
        <v>81</v>
      </c>
      <c r="AV386" s="13" t="s">
        <v>81</v>
      </c>
      <c r="AW386" s="13" t="s">
        <v>33</v>
      </c>
      <c r="AX386" s="13" t="s">
        <v>72</v>
      </c>
      <c r="AY386" s="196" t="s">
        <v>152</v>
      </c>
    </row>
    <row r="387" s="13" customFormat="1">
      <c r="A387" s="13"/>
      <c r="B387" s="194"/>
      <c r="C387" s="13"/>
      <c r="D387" s="195" t="s">
        <v>162</v>
      </c>
      <c r="E387" s="196" t="s">
        <v>3</v>
      </c>
      <c r="F387" s="197" t="s">
        <v>1417</v>
      </c>
      <c r="G387" s="13"/>
      <c r="H387" s="198">
        <v>0.20399999999999999</v>
      </c>
      <c r="I387" s="199"/>
      <c r="J387" s="13"/>
      <c r="K387" s="13"/>
      <c r="L387" s="194"/>
      <c r="M387" s="200"/>
      <c r="N387" s="201"/>
      <c r="O387" s="201"/>
      <c r="P387" s="201"/>
      <c r="Q387" s="201"/>
      <c r="R387" s="201"/>
      <c r="S387" s="201"/>
      <c r="T387" s="20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162</v>
      </c>
      <c r="AU387" s="196" t="s">
        <v>81</v>
      </c>
      <c r="AV387" s="13" t="s">
        <v>81</v>
      </c>
      <c r="AW387" s="13" t="s">
        <v>33</v>
      </c>
      <c r="AX387" s="13" t="s">
        <v>72</v>
      </c>
      <c r="AY387" s="196" t="s">
        <v>152</v>
      </c>
    </row>
    <row r="388" s="13" customFormat="1">
      <c r="A388" s="13"/>
      <c r="B388" s="194"/>
      <c r="C388" s="13"/>
      <c r="D388" s="195" t="s">
        <v>162</v>
      </c>
      <c r="E388" s="196" t="s">
        <v>3</v>
      </c>
      <c r="F388" s="197" t="s">
        <v>1418</v>
      </c>
      <c r="G388" s="13"/>
      <c r="H388" s="198">
        <v>0.10199999999999999</v>
      </c>
      <c r="I388" s="199"/>
      <c r="J388" s="13"/>
      <c r="K388" s="13"/>
      <c r="L388" s="194"/>
      <c r="M388" s="200"/>
      <c r="N388" s="201"/>
      <c r="O388" s="201"/>
      <c r="P388" s="201"/>
      <c r="Q388" s="201"/>
      <c r="R388" s="201"/>
      <c r="S388" s="201"/>
      <c r="T388" s="20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6" t="s">
        <v>162</v>
      </c>
      <c r="AU388" s="196" t="s">
        <v>81</v>
      </c>
      <c r="AV388" s="13" t="s">
        <v>81</v>
      </c>
      <c r="AW388" s="13" t="s">
        <v>33</v>
      </c>
      <c r="AX388" s="13" t="s">
        <v>72</v>
      </c>
      <c r="AY388" s="196" t="s">
        <v>152</v>
      </c>
    </row>
    <row r="389" s="15" customFormat="1">
      <c r="A389" s="15"/>
      <c r="B389" s="210"/>
      <c r="C389" s="15"/>
      <c r="D389" s="195" t="s">
        <v>162</v>
      </c>
      <c r="E389" s="211" t="s">
        <v>3</v>
      </c>
      <c r="F389" s="212" t="s">
        <v>242</v>
      </c>
      <c r="G389" s="15"/>
      <c r="H389" s="213">
        <v>1.3280000000000001</v>
      </c>
      <c r="I389" s="214"/>
      <c r="J389" s="15"/>
      <c r="K389" s="15"/>
      <c r="L389" s="210"/>
      <c r="M389" s="215"/>
      <c r="N389" s="216"/>
      <c r="O389" s="216"/>
      <c r="P389" s="216"/>
      <c r="Q389" s="216"/>
      <c r="R389" s="216"/>
      <c r="S389" s="216"/>
      <c r="T389" s="21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11" t="s">
        <v>162</v>
      </c>
      <c r="AU389" s="211" t="s">
        <v>81</v>
      </c>
      <c r="AV389" s="15" t="s">
        <v>158</v>
      </c>
      <c r="AW389" s="15" t="s">
        <v>33</v>
      </c>
      <c r="AX389" s="15" t="s">
        <v>79</v>
      </c>
      <c r="AY389" s="211" t="s">
        <v>152</v>
      </c>
    </row>
    <row r="390" s="13" customFormat="1">
      <c r="A390" s="13"/>
      <c r="B390" s="194"/>
      <c r="C390" s="13"/>
      <c r="D390" s="195" t="s">
        <v>162</v>
      </c>
      <c r="E390" s="13"/>
      <c r="F390" s="197" t="s">
        <v>1419</v>
      </c>
      <c r="G390" s="13"/>
      <c r="H390" s="198">
        <v>1.3680000000000001</v>
      </c>
      <c r="I390" s="199"/>
      <c r="J390" s="13"/>
      <c r="K390" s="13"/>
      <c r="L390" s="194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162</v>
      </c>
      <c r="AU390" s="196" t="s">
        <v>81</v>
      </c>
      <c r="AV390" s="13" t="s">
        <v>81</v>
      </c>
      <c r="AW390" s="13" t="s">
        <v>4</v>
      </c>
      <c r="AX390" s="13" t="s">
        <v>79</v>
      </c>
      <c r="AY390" s="196" t="s">
        <v>152</v>
      </c>
    </row>
    <row r="391" s="2" customFormat="1" ht="16.5" customHeight="1">
      <c r="A391" s="39"/>
      <c r="B391" s="174"/>
      <c r="C391" s="227" t="s">
        <v>663</v>
      </c>
      <c r="D391" s="227" t="s">
        <v>379</v>
      </c>
      <c r="E391" s="228" t="s">
        <v>744</v>
      </c>
      <c r="F391" s="229" t="s">
        <v>745</v>
      </c>
      <c r="G391" s="230" t="s">
        <v>329</v>
      </c>
      <c r="H391" s="231">
        <v>0.496</v>
      </c>
      <c r="I391" s="232"/>
      <c r="J391" s="233">
        <f>ROUND(I391*H391,2)</f>
        <v>0</v>
      </c>
      <c r="K391" s="234"/>
      <c r="L391" s="235"/>
      <c r="M391" s="236" t="s">
        <v>3</v>
      </c>
      <c r="N391" s="237" t="s">
        <v>43</v>
      </c>
      <c r="O391" s="73"/>
      <c r="P391" s="185">
        <f>O391*H391</f>
        <v>0</v>
      </c>
      <c r="Q391" s="185">
        <v>1</v>
      </c>
      <c r="R391" s="185">
        <f>Q391*H391</f>
        <v>0.496</v>
      </c>
      <c r="S391" s="185">
        <v>0</v>
      </c>
      <c r="T391" s="18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187" t="s">
        <v>382</v>
      </c>
      <c r="AT391" s="187" t="s">
        <v>379</v>
      </c>
      <c r="AU391" s="187" t="s">
        <v>81</v>
      </c>
      <c r="AY391" s="20" t="s">
        <v>152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20" t="s">
        <v>79</v>
      </c>
      <c r="BK391" s="188">
        <f>ROUND(I391*H391,2)</f>
        <v>0</v>
      </c>
      <c r="BL391" s="20" t="s">
        <v>279</v>
      </c>
      <c r="BM391" s="187" t="s">
        <v>1420</v>
      </c>
    </row>
    <row r="392" s="2" customFormat="1">
      <c r="A392" s="39"/>
      <c r="B392" s="40"/>
      <c r="C392" s="39"/>
      <c r="D392" s="189" t="s">
        <v>160</v>
      </c>
      <c r="E392" s="39"/>
      <c r="F392" s="190" t="s">
        <v>747</v>
      </c>
      <c r="G392" s="39"/>
      <c r="H392" s="39"/>
      <c r="I392" s="191"/>
      <c r="J392" s="39"/>
      <c r="K392" s="39"/>
      <c r="L392" s="40"/>
      <c r="M392" s="192"/>
      <c r="N392" s="193"/>
      <c r="O392" s="73"/>
      <c r="P392" s="73"/>
      <c r="Q392" s="73"/>
      <c r="R392" s="73"/>
      <c r="S392" s="73"/>
      <c r="T392" s="74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20" t="s">
        <v>160</v>
      </c>
      <c r="AU392" s="20" t="s">
        <v>81</v>
      </c>
    </row>
    <row r="393" s="13" customFormat="1">
      <c r="A393" s="13"/>
      <c r="B393" s="194"/>
      <c r="C393" s="13"/>
      <c r="D393" s="195" t="s">
        <v>162</v>
      </c>
      <c r="E393" s="196" t="s">
        <v>3</v>
      </c>
      <c r="F393" s="197" t="s">
        <v>1421</v>
      </c>
      <c r="G393" s="13"/>
      <c r="H393" s="198">
        <v>0.084000000000000005</v>
      </c>
      <c r="I393" s="199"/>
      <c r="J393" s="13"/>
      <c r="K393" s="13"/>
      <c r="L393" s="194"/>
      <c r="M393" s="200"/>
      <c r="N393" s="201"/>
      <c r="O393" s="201"/>
      <c r="P393" s="201"/>
      <c r="Q393" s="201"/>
      <c r="R393" s="201"/>
      <c r="S393" s="201"/>
      <c r="T393" s="20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6" t="s">
        <v>162</v>
      </c>
      <c r="AU393" s="196" t="s">
        <v>81</v>
      </c>
      <c r="AV393" s="13" t="s">
        <v>81</v>
      </c>
      <c r="AW393" s="13" t="s">
        <v>33</v>
      </c>
      <c r="AX393" s="13" t="s">
        <v>72</v>
      </c>
      <c r="AY393" s="196" t="s">
        <v>152</v>
      </c>
    </row>
    <row r="394" s="13" customFormat="1">
      <c r="A394" s="13"/>
      <c r="B394" s="194"/>
      <c r="C394" s="13"/>
      <c r="D394" s="195" t="s">
        <v>162</v>
      </c>
      <c r="E394" s="196" t="s">
        <v>3</v>
      </c>
      <c r="F394" s="197" t="s">
        <v>1422</v>
      </c>
      <c r="G394" s="13"/>
      <c r="H394" s="198">
        <v>0.39800000000000002</v>
      </c>
      <c r="I394" s="199"/>
      <c r="J394" s="13"/>
      <c r="K394" s="13"/>
      <c r="L394" s="194"/>
      <c r="M394" s="200"/>
      <c r="N394" s="201"/>
      <c r="O394" s="201"/>
      <c r="P394" s="201"/>
      <c r="Q394" s="201"/>
      <c r="R394" s="201"/>
      <c r="S394" s="201"/>
      <c r="T394" s="20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6" t="s">
        <v>162</v>
      </c>
      <c r="AU394" s="196" t="s">
        <v>81</v>
      </c>
      <c r="AV394" s="13" t="s">
        <v>81</v>
      </c>
      <c r="AW394" s="13" t="s">
        <v>33</v>
      </c>
      <c r="AX394" s="13" t="s">
        <v>72</v>
      </c>
      <c r="AY394" s="196" t="s">
        <v>152</v>
      </c>
    </row>
    <row r="395" s="15" customFormat="1">
      <c r="A395" s="15"/>
      <c r="B395" s="210"/>
      <c r="C395" s="15"/>
      <c r="D395" s="195" t="s">
        <v>162</v>
      </c>
      <c r="E395" s="211" t="s">
        <v>3</v>
      </c>
      <c r="F395" s="212" t="s">
        <v>242</v>
      </c>
      <c r="G395" s="15"/>
      <c r="H395" s="213">
        <v>0.48200000000000004</v>
      </c>
      <c r="I395" s="214"/>
      <c r="J395" s="15"/>
      <c r="K395" s="15"/>
      <c r="L395" s="210"/>
      <c r="M395" s="215"/>
      <c r="N395" s="216"/>
      <c r="O395" s="216"/>
      <c r="P395" s="216"/>
      <c r="Q395" s="216"/>
      <c r="R395" s="216"/>
      <c r="S395" s="216"/>
      <c r="T395" s="21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1" t="s">
        <v>162</v>
      </c>
      <c r="AU395" s="211" t="s">
        <v>81</v>
      </c>
      <c r="AV395" s="15" t="s">
        <v>158</v>
      </c>
      <c r="AW395" s="15" t="s">
        <v>33</v>
      </c>
      <c r="AX395" s="15" t="s">
        <v>79</v>
      </c>
      <c r="AY395" s="211" t="s">
        <v>152</v>
      </c>
    </row>
    <row r="396" s="13" customFormat="1">
      <c r="A396" s="13"/>
      <c r="B396" s="194"/>
      <c r="C396" s="13"/>
      <c r="D396" s="195" t="s">
        <v>162</v>
      </c>
      <c r="E396" s="13"/>
      <c r="F396" s="197" t="s">
        <v>1423</v>
      </c>
      <c r="G396" s="13"/>
      <c r="H396" s="198">
        <v>0.496</v>
      </c>
      <c r="I396" s="199"/>
      <c r="J396" s="13"/>
      <c r="K396" s="13"/>
      <c r="L396" s="194"/>
      <c r="M396" s="200"/>
      <c r="N396" s="201"/>
      <c r="O396" s="201"/>
      <c r="P396" s="201"/>
      <c r="Q396" s="201"/>
      <c r="R396" s="201"/>
      <c r="S396" s="201"/>
      <c r="T396" s="20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6" t="s">
        <v>162</v>
      </c>
      <c r="AU396" s="196" t="s">
        <v>81</v>
      </c>
      <c r="AV396" s="13" t="s">
        <v>81</v>
      </c>
      <c r="AW396" s="13" t="s">
        <v>4</v>
      </c>
      <c r="AX396" s="13" t="s">
        <v>79</v>
      </c>
      <c r="AY396" s="196" t="s">
        <v>152</v>
      </c>
    </row>
    <row r="397" s="2" customFormat="1" ht="16.5" customHeight="1">
      <c r="A397" s="39"/>
      <c r="B397" s="174"/>
      <c r="C397" s="227" t="s">
        <v>668</v>
      </c>
      <c r="D397" s="227" t="s">
        <v>379</v>
      </c>
      <c r="E397" s="228" t="s">
        <v>752</v>
      </c>
      <c r="F397" s="229" t="s">
        <v>753</v>
      </c>
      <c r="G397" s="230" t="s">
        <v>329</v>
      </c>
      <c r="H397" s="231">
        <v>0.58599999999999997</v>
      </c>
      <c r="I397" s="232"/>
      <c r="J397" s="233">
        <f>ROUND(I397*H397,2)</f>
        <v>0</v>
      </c>
      <c r="K397" s="234"/>
      <c r="L397" s="235"/>
      <c r="M397" s="236" t="s">
        <v>3</v>
      </c>
      <c r="N397" s="237" t="s">
        <v>43</v>
      </c>
      <c r="O397" s="73"/>
      <c r="P397" s="185">
        <f>O397*H397</f>
        <v>0</v>
      </c>
      <c r="Q397" s="185">
        <v>1</v>
      </c>
      <c r="R397" s="185">
        <f>Q397*H397</f>
        <v>0.58599999999999997</v>
      </c>
      <c r="S397" s="185">
        <v>0</v>
      </c>
      <c r="T397" s="18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187" t="s">
        <v>382</v>
      </c>
      <c r="AT397" s="187" t="s">
        <v>379</v>
      </c>
      <c r="AU397" s="187" t="s">
        <v>81</v>
      </c>
      <c r="AY397" s="20" t="s">
        <v>152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20" t="s">
        <v>79</v>
      </c>
      <c r="BK397" s="188">
        <f>ROUND(I397*H397,2)</f>
        <v>0</v>
      </c>
      <c r="BL397" s="20" t="s">
        <v>279</v>
      </c>
      <c r="BM397" s="187" t="s">
        <v>1424</v>
      </c>
    </row>
    <row r="398" s="2" customFormat="1">
      <c r="A398" s="39"/>
      <c r="B398" s="40"/>
      <c r="C398" s="39"/>
      <c r="D398" s="189" t="s">
        <v>160</v>
      </c>
      <c r="E398" s="39"/>
      <c r="F398" s="190" t="s">
        <v>755</v>
      </c>
      <c r="G398" s="39"/>
      <c r="H398" s="39"/>
      <c r="I398" s="191"/>
      <c r="J398" s="39"/>
      <c r="K398" s="39"/>
      <c r="L398" s="40"/>
      <c r="M398" s="192"/>
      <c r="N398" s="193"/>
      <c r="O398" s="73"/>
      <c r="P398" s="73"/>
      <c r="Q398" s="73"/>
      <c r="R398" s="73"/>
      <c r="S398" s="73"/>
      <c r="T398" s="74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20" t="s">
        <v>160</v>
      </c>
      <c r="AU398" s="20" t="s">
        <v>81</v>
      </c>
    </row>
    <row r="399" s="13" customFormat="1">
      <c r="A399" s="13"/>
      <c r="B399" s="194"/>
      <c r="C399" s="13"/>
      <c r="D399" s="195" t="s">
        <v>162</v>
      </c>
      <c r="E399" s="196" t="s">
        <v>3</v>
      </c>
      <c r="F399" s="197" t="s">
        <v>1425</v>
      </c>
      <c r="G399" s="13"/>
      <c r="H399" s="198">
        <v>0.28799999999999998</v>
      </c>
      <c r="I399" s="199"/>
      <c r="J399" s="13"/>
      <c r="K399" s="13"/>
      <c r="L399" s="194"/>
      <c r="M399" s="200"/>
      <c r="N399" s="201"/>
      <c r="O399" s="201"/>
      <c r="P399" s="201"/>
      <c r="Q399" s="201"/>
      <c r="R399" s="201"/>
      <c r="S399" s="201"/>
      <c r="T399" s="20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6" t="s">
        <v>162</v>
      </c>
      <c r="AU399" s="196" t="s">
        <v>81</v>
      </c>
      <c r="AV399" s="13" t="s">
        <v>81</v>
      </c>
      <c r="AW399" s="13" t="s">
        <v>33</v>
      </c>
      <c r="AX399" s="13" t="s">
        <v>72</v>
      </c>
      <c r="AY399" s="196" t="s">
        <v>152</v>
      </c>
    </row>
    <row r="400" s="13" customFormat="1">
      <c r="A400" s="13"/>
      <c r="B400" s="194"/>
      <c r="C400" s="13"/>
      <c r="D400" s="195" t="s">
        <v>162</v>
      </c>
      <c r="E400" s="196" t="s">
        <v>3</v>
      </c>
      <c r="F400" s="197" t="s">
        <v>1426</v>
      </c>
      <c r="G400" s="13"/>
      <c r="H400" s="198">
        <v>0.28100000000000003</v>
      </c>
      <c r="I400" s="199"/>
      <c r="J400" s="13"/>
      <c r="K400" s="13"/>
      <c r="L400" s="194"/>
      <c r="M400" s="200"/>
      <c r="N400" s="201"/>
      <c r="O400" s="201"/>
      <c r="P400" s="201"/>
      <c r="Q400" s="201"/>
      <c r="R400" s="201"/>
      <c r="S400" s="201"/>
      <c r="T400" s="20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6" t="s">
        <v>162</v>
      </c>
      <c r="AU400" s="196" t="s">
        <v>81</v>
      </c>
      <c r="AV400" s="13" t="s">
        <v>81</v>
      </c>
      <c r="AW400" s="13" t="s">
        <v>33</v>
      </c>
      <c r="AX400" s="13" t="s">
        <v>72</v>
      </c>
      <c r="AY400" s="196" t="s">
        <v>152</v>
      </c>
    </row>
    <row r="401" s="15" customFormat="1">
      <c r="A401" s="15"/>
      <c r="B401" s="210"/>
      <c r="C401" s="15"/>
      <c r="D401" s="195" t="s">
        <v>162</v>
      </c>
      <c r="E401" s="211" t="s">
        <v>3</v>
      </c>
      <c r="F401" s="212" t="s">
        <v>242</v>
      </c>
      <c r="G401" s="15"/>
      <c r="H401" s="213">
        <v>0.56899999999999995</v>
      </c>
      <c r="I401" s="214"/>
      <c r="J401" s="15"/>
      <c r="K401" s="15"/>
      <c r="L401" s="210"/>
      <c r="M401" s="215"/>
      <c r="N401" s="216"/>
      <c r="O401" s="216"/>
      <c r="P401" s="216"/>
      <c r="Q401" s="216"/>
      <c r="R401" s="216"/>
      <c r="S401" s="216"/>
      <c r="T401" s="21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11" t="s">
        <v>162</v>
      </c>
      <c r="AU401" s="211" t="s">
        <v>81</v>
      </c>
      <c r="AV401" s="15" t="s">
        <v>158</v>
      </c>
      <c r="AW401" s="15" t="s">
        <v>33</v>
      </c>
      <c r="AX401" s="15" t="s">
        <v>79</v>
      </c>
      <c r="AY401" s="211" t="s">
        <v>152</v>
      </c>
    </row>
    <row r="402" s="13" customFormat="1">
      <c r="A402" s="13"/>
      <c r="B402" s="194"/>
      <c r="C402" s="13"/>
      <c r="D402" s="195" t="s">
        <v>162</v>
      </c>
      <c r="E402" s="13"/>
      <c r="F402" s="197" t="s">
        <v>1427</v>
      </c>
      <c r="G402" s="13"/>
      <c r="H402" s="198">
        <v>0.58599999999999997</v>
      </c>
      <c r="I402" s="199"/>
      <c r="J402" s="13"/>
      <c r="K402" s="13"/>
      <c r="L402" s="194"/>
      <c r="M402" s="200"/>
      <c r="N402" s="201"/>
      <c r="O402" s="201"/>
      <c r="P402" s="201"/>
      <c r="Q402" s="201"/>
      <c r="R402" s="201"/>
      <c r="S402" s="201"/>
      <c r="T402" s="20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6" t="s">
        <v>162</v>
      </c>
      <c r="AU402" s="196" t="s">
        <v>81</v>
      </c>
      <c r="AV402" s="13" t="s">
        <v>81</v>
      </c>
      <c r="AW402" s="13" t="s">
        <v>4</v>
      </c>
      <c r="AX402" s="13" t="s">
        <v>79</v>
      </c>
      <c r="AY402" s="196" t="s">
        <v>152</v>
      </c>
    </row>
    <row r="403" s="2" customFormat="1" ht="21.75" customHeight="1">
      <c r="A403" s="39"/>
      <c r="B403" s="174"/>
      <c r="C403" s="227" t="s">
        <v>673</v>
      </c>
      <c r="D403" s="227" t="s">
        <v>379</v>
      </c>
      <c r="E403" s="228" t="s">
        <v>760</v>
      </c>
      <c r="F403" s="229" t="s">
        <v>761</v>
      </c>
      <c r="G403" s="230" t="s">
        <v>329</v>
      </c>
      <c r="H403" s="231">
        <v>0.22600000000000001</v>
      </c>
      <c r="I403" s="232"/>
      <c r="J403" s="233">
        <f>ROUND(I403*H403,2)</f>
        <v>0</v>
      </c>
      <c r="K403" s="234"/>
      <c r="L403" s="235"/>
      <c r="M403" s="236" t="s">
        <v>3</v>
      </c>
      <c r="N403" s="237" t="s">
        <v>43</v>
      </c>
      <c r="O403" s="73"/>
      <c r="P403" s="185">
        <f>O403*H403</f>
        <v>0</v>
      </c>
      <c r="Q403" s="185">
        <v>1</v>
      </c>
      <c r="R403" s="185">
        <f>Q403*H403</f>
        <v>0.22600000000000001</v>
      </c>
      <c r="S403" s="185">
        <v>0</v>
      </c>
      <c r="T403" s="18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187" t="s">
        <v>382</v>
      </c>
      <c r="AT403" s="187" t="s">
        <v>379</v>
      </c>
      <c r="AU403" s="187" t="s">
        <v>81</v>
      </c>
      <c r="AY403" s="20" t="s">
        <v>152</v>
      </c>
      <c r="BE403" s="188">
        <f>IF(N403="základní",J403,0)</f>
        <v>0</v>
      </c>
      <c r="BF403" s="188">
        <f>IF(N403="snížená",J403,0)</f>
        <v>0</v>
      </c>
      <c r="BG403" s="188">
        <f>IF(N403="zákl. přenesená",J403,0)</f>
        <v>0</v>
      </c>
      <c r="BH403" s="188">
        <f>IF(N403="sníž. přenesená",J403,0)</f>
        <v>0</v>
      </c>
      <c r="BI403" s="188">
        <f>IF(N403="nulová",J403,0)</f>
        <v>0</v>
      </c>
      <c r="BJ403" s="20" t="s">
        <v>79</v>
      </c>
      <c r="BK403" s="188">
        <f>ROUND(I403*H403,2)</f>
        <v>0</v>
      </c>
      <c r="BL403" s="20" t="s">
        <v>279</v>
      </c>
      <c r="BM403" s="187" t="s">
        <v>1428</v>
      </c>
    </row>
    <row r="404" s="2" customFormat="1">
      <c r="A404" s="39"/>
      <c r="B404" s="40"/>
      <c r="C404" s="39"/>
      <c r="D404" s="189" t="s">
        <v>160</v>
      </c>
      <c r="E404" s="39"/>
      <c r="F404" s="190" t="s">
        <v>763</v>
      </c>
      <c r="G404" s="39"/>
      <c r="H404" s="39"/>
      <c r="I404" s="191"/>
      <c r="J404" s="39"/>
      <c r="K404" s="39"/>
      <c r="L404" s="40"/>
      <c r="M404" s="192"/>
      <c r="N404" s="193"/>
      <c r="O404" s="73"/>
      <c r="P404" s="73"/>
      <c r="Q404" s="73"/>
      <c r="R404" s="73"/>
      <c r="S404" s="73"/>
      <c r="T404" s="74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20" t="s">
        <v>160</v>
      </c>
      <c r="AU404" s="20" t="s">
        <v>81</v>
      </c>
    </row>
    <row r="405" s="13" customFormat="1">
      <c r="A405" s="13"/>
      <c r="B405" s="194"/>
      <c r="C405" s="13"/>
      <c r="D405" s="195" t="s">
        <v>162</v>
      </c>
      <c r="E405" s="196" t="s">
        <v>3</v>
      </c>
      <c r="F405" s="197" t="s">
        <v>1429</v>
      </c>
      <c r="G405" s="13"/>
      <c r="H405" s="198">
        <v>0.219</v>
      </c>
      <c r="I405" s="199"/>
      <c r="J405" s="13"/>
      <c r="K405" s="13"/>
      <c r="L405" s="194"/>
      <c r="M405" s="200"/>
      <c r="N405" s="201"/>
      <c r="O405" s="201"/>
      <c r="P405" s="201"/>
      <c r="Q405" s="201"/>
      <c r="R405" s="201"/>
      <c r="S405" s="201"/>
      <c r="T405" s="20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6" t="s">
        <v>162</v>
      </c>
      <c r="AU405" s="196" t="s">
        <v>81</v>
      </c>
      <c r="AV405" s="13" t="s">
        <v>81</v>
      </c>
      <c r="AW405" s="13" t="s">
        <v>33</v>
      </c>
      <c r="AX405" s="13" t="s">
        <v>79</v>
      </c>
      <c r="AY405" s="196" t="s">
        <v>152</v>
      </c>
    </row>
    <row r="406" s="13" customFormat="1">
      <c r="A406" s="13"/>
      <c r="B406" s="194"/>
      <c r="C406" s="13"/>
      <c r="D406" s="195" t="s">
        <v>162</v>
      </c>
      <c r="E406" s="13"/>
      <c r="F406" s="197" t="s">
        <v>1430</v>
      </c>
      <c r="G406" s="13"/>
      <c r="H406" s="198">
        <v>0.22600000000000001</v>
      </c>
      <c r="I406" s="199"/>
      <c r="J406" s="13"/>
      <c r="K406" s="13"/>
      <c r="L406" s="194"/>
      <c r="M406" s="200"/>
      <c r="N406" s="201"/>
      <c r="O406" s="201"/>
      <c r="P406" s="201"/>
      <c r="Q406" s="201"/>
      <c r="R406" s="201"/>
      <c r="S406" s="201"/>
      <c r="T406" s="20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6" t="s">
        <v>162</v>
      </c>
      <c r="AU406" s="196" t="s">
        <v>81</v>
      </c>
      <c r="AV406" s="13" t="s">
        <v>81</v>
      </c>
      <c r="AW406" s="13" t="s">
        <v>4</v>
      </c>
      <c r="AX406" s="13" t="s">
        <v>79</v>
      </c>
      <c r="AY406" s="196" t="s">
        <v>152</v>
      </c>
    </row>
    <row r="407" s="2" customFormat="1" ht="24.15" customHeight="1">
      <c r="A407" s="39"/>
      <c r="B407" s="174"/>
      <c r="C407" s="227" t="s">
        <v>678</v>
      </c>
      <c r="D407" s="227" t="s">
        <v>379</v>
      </c>
      <c r="E407" s="228" t="s">
        <v>767</v>
      </c>
      <c r="F407" s="229" t="s">
        <v>768</v>
      </c>
      <c r="G407" s="230" t="s">
        <v>171</v>
      </c>
      <c r="H407" s="231">
        <v>0.64200000000000002</v>
      </c>
      <c r="I407" s="232"/>
      <c r="J407" s="233">
        <f>ROUND(I407*H407,2)</f>
        <v>0</v>
      </c>
      <c r="K407" s="234"/>
      <c r="L407" s="235"/>
      <c r="M407" s="236" t="s">
        <v>3</v>
      </c>
      <c r="N407" s="237" t="s">
        <v>43</v>
      </c>
      <c r="O407" s="73"/>
      <c r="P407" s="185">
        <f>O407*H407</f>
        <v>0</v>
      </c>
      <c r="Q407" s="185">
        <v>0.55000000000000004</v>
      </c>
      <c r="R407" s="185">
        <f>Q407*H407</f>
        <v>0.35310000000000002</v>
      </c>
      <c r="S407" s="185">
        <v>0</v>
      </c>
      <c r="T407" s="186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187" t="s">
        <v>382</v>
      </c>
      <c r="AT407" s="187" t="s">
        <v>379</v>
      </c>
      <c r="AU407" s="187" t="s">
        <v>81</v>
      </c>
      <c r="AY407" s="20" t="s">
        <v>152</v>
      </c>
      <c r="BE407" s="188">
        <f>IF(N407="základní",J407,0)</f>
        <v>0</v>
      </c>
      <c r="BF407" s="188">
        <f>IF(N407="snížená",J407,0)</f>
        <v>0</v>
      </c>
      <c r="BG407" s="188">
        <f>IF(N407="zákl. přenesená",J407,0)</f>
        <v>0</v>
      </c>
      <c r="BH407" s="188">
        <f>IF(N407="sníž. přenesená",J407,0)</f>
        <v>0</v>
      </c>
      <c r="BI407" s="188">
        <f>IF(N407="nulová",J407,0)</f>
        <v>0</v>
      </c>
      <c r="BJ407" s="20" t="s">
        <v>79</v>
      </c>
      <c r="BK407" s="188">
        <f>ROUND(I407*H407,2)</f>
        <v>0</v>
      </c>
      <c r="BL407" s="20" t="s">
        <v>279</v>
      </c>
      <c r="BM407" s="187" t="s">
        <v>1431</v>
      </c>
    </row>
    <row r="408" s="2" customFormat="1">
      <c r="A408" s="39"/>
      <c r="B408" s="40"/>
      <c r="C408" s="39"/>
      <c r="D408" s="189" t="s">
        <v>160</v>
      </c>
      <c r="E408" s="39"/>
      <c r="F408" s="190" t="s">
        <v>770</v>
      </c>
      <c r="G408" s="39"/>
      <c r="H408" s="39"/>
      <c r="I408" s="191"/>
      <c r="J408" s="39"/>
      <c r="K408" s="39"/>
      <c r="L408" s="40"/>
      <c r="M408" s="192"/>
      <c r="N408" s="193"/>
      <c r="O408" s="73"/>
      <c r="P408" s="73"/>
      <c r="Q408" s="73"/>
      <c r="R408" s="73"/>
      <c r="S408" s="73"/>
      <c r="T408" s="74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20" t="s">
        <v>160</v>
      </c>
      <c r="AU408" s="20" t="s">
        <v>81</v>
      </c>
    </row>
    <row r="409" s="13" customFormat="1">
      <c r="A409" s="13"/>
      <c r="B409" s="194"/>
      <c r="C409" s="13"/>
      <c r="D409" s="195" t="s">
        <v>162</v>
      </c>
      <c r="E409" s="196" t="s">
        <v>3</v>
      </c>
      <c r="F409" s="197" t="s">
        <v>1358</v>
      </c>
      <c r="G409" s="13"/>
      <c r="H409" s="198">
        <v>0.64200000000000002</v>
      </c>
      <c r="I409" s="199"/>
      <c r="J409" s="13"/>
      <c r="K409" s="13"/>
      <c r="L409" s="194"/>
      <c r="M409" s="200"/>
      <c r="N409" s="201"/>
      <c r="O409" s="201"/>
      <c r="P409" s="201"/>
      <c r="Q409" s="201"/>
      <c r="R409" s="201"/>
      <c r="S409" s="201"/>
      <c r="T409" s="20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6" t="s">
        <v>162</v>
      </c>
      <c r="AU409" s="196" t="s">
        <v>81</v>
      </c>
      <c r="AV409" s="13" t="s">
        <v>81</v>
      </c>
      <c r="AW409" s="13" t="s">
        <v>33</v>
      </c>
      <c r="AX409" s="13" t="s">
        <v>79</v>
      </c>
      <c r="AY409" s="196" t="s">
        <v>152</v>
      </c>
    </row>
    <row r="410" s="2" customFormat="1" ht="16.5" customHeight="1">
      <c r="A410" s="39"/>
      <c r="B410" s="174"/>
      <c r="C410" s="175" t="s">
        <v>685</v>
      </c>
      <c r="D410" s="175" t="s">
        <v>154</v>
      </c>
      <c r="E410" s="176" t="s">
        <v>772</v>
      </c>
      <c r="F410" s="177" t="s">
        <v>773</v>
      </c>
      <c r="G410" s="178" t="s">
        <v>247</v>
      </c>
      <c r="H410" s="179">
        <v>73</v>
      </c>
      <c r="I410" s="180"/>
      <c r="J410" s="181">
        <f>ROUND(I410*H410,2)</f>
        <v>0</v>
      </c>
      <c r="K410" s="182"/>
      <c r="L410" s="40"/>
      <c r="M410" s="183" t="s">
        <v>3</v>
      </c>
      <c r="N410" s="184" t="s">
        <v>43</v>
      </c>
      <c r="O410" s="73"/>
      <c r="P410" s="185">
        <f>O410*H410</f>
        <v>0</v>
      </c>
      <c r="Q410" s="185">
        <v>0</v>
      </c>
      <c r="R410" s="185">
        <f>Q410*H410</f>
        <v>0</v>
      </c>
      <c r="S410" s="185">
        <v>0.035000000000000003</v>
      </c>
      <c r="T410" s="186">
        <f>S410*H410</f>
        <v>2.5550000000000002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187" t="s">
        <v>279</v>
      </c>
      <c r="AT410" s="187" t="s">
        <v>154</v>
      </c>
      <c r="AU410" s="187" t="s">
        <v>81</v>
      </c>
      <c r="AY410" s="20" t="s">
        <v>152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20" t="s">
        <v>79</v>
      </c>
      <c r="BK410" s="188">
        <f>ROUND(I410*H410,2)</f>
        <v>0</v>
      </c>
      <c r="BL410" s="20" t="s">
        <v>279</v>
      </c>
      <c r="BM410" s="187" t="s">
        <v>1432</v>
      </c>
    </row>
    <row r="411" s="2" customFormat="1">
      <c r="A411" s="39"/>
      <c r="B411" s="40"/>
      <c r="C411" s="39"/>
      <c r="D411" s="189" t="s">
        <v>160</v>
      </c>
      <c r="E411" s="39"/>
      <c r="F411" s="190" t="s">
        <v>775</v>
      </c>
      <c r="G411" s="39"/>
      <c r="H411" s="39"/>
      <c r="I411" s="191"/>
      <c r="J411" s="39"/>
      <c r="K411" s="39"/>
      <c r="L411" s="40"/>
      <c r="M411" s="192"/>
      <c r="N411" s="193"/>
      <c r="O411" s="73"/>
      <c r="P411" s="73"/>
      <c r="Q411" s="73"/>
      <c r="R411" s="73"/>
      <c r="S411" s="73"/>
      <c r="T411" s="74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20" t="s">
        <v>160</v>
      </c>
      <c r="AU411" s="20" t="s">
        <v>81</v>
      </c>
    </row>
    <row r="412" s="2" customFormat="1" ht="24.15" customHeight="1">
      <c r="A412" s="39"/>
      <c r="B412" s="174"/>
      <c r="C412" s="175" t="s">
        <v>691</v>
      </c>
      <c r="D412" s="175" t="s">
        <v>154</v>
      </c>
      <c r="E412" s="176" t="s">
        <v>783</v>
      </c>
      <c r="F412" s="177" t="s">
        <v>784</v>
      </c>
      <c r="G412" s="178" t="s">
        <v>676</v>
      </c>
      <c r="H412" s="179">
        <v>1</v>
      </c>
      <c r="I412" s="180"/>
      <c r="J412" s="181">
        <f>ROUND(I412*H412,2)</f>
        <v>0</v>
      </c>
      <c r="K412" s="182"/>
      <c r="L412" s="40"/>
      <c r="M412" s="183" t="s">
        <v>3</v>
      </c>
      <c r="N412" s="184" t="s">
        <v>43</v>
      </c>
      <c r="O412" s="73"/>
      <c r="P412" s="185">
        <f>O412*H412</f>
        <v>0</v>
      </c>
      <c r="Q412" s="185">
        <v>0</v>
      </c>
      <c r="R412" s="185">
        <f>Q412*H412</f>
        <v>0</v>
      </c>
      <c r="S412" s="185">
        <v>0</v>
      </c>
      <c r="T412" s="18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187" t="s">
        <v>279</v>
      </c>
      <c r="AT412" s="187" t="s">
        <v>154</v>
      </c>
      <c r="AU412" s="187" t="s">
        <v>81</v>
      </c>
      <c r="AY412" s="20" t="s">
        <v>152</v>
      </c>
      <c r="BE412" s="188">
        <f>IF(N412="základní",J412,0)</f>
        <v>0</v>
      </c>
      <c r="BF412" s="188">
        <f>IF(N412="snížená",J412,0)</f>
        <v>0</v>
      </c>
      <c r="BG412" s="188">
        <f>IF(N412="zákl. přenesená",J412,0)</f>
        <v>0</v>
      </c>
      <c r="BH412" s="188">
        <f>IF(N412="sníž. přenesená",J412,0)</f>
        <v>0</v>
      </c>
      <c r="BI412" s="188">
        <f>IF(N412="nulová",J412,0)</f>
        <v>0</v>
      </c>
      <c r="BJ412" s="20" t="s">
        <v>79</v>
      </c>
      <c r="BK412" s="188">
        <f>ROUND(I412*H412,2)</f>
        <v>0</v>
      </c>
      <c r="BL412" s="20" t="s">
        <v>279</v>
      </c>
      <c r="BM412" s="187" t="s">
        <v>1433</v>
      </c>
    </row>
    <row r="413" s="2" customFormat="1" ht="16.5" customHeight="1">
      <c r="A413" s="39"/>
      <c r="B413" s="174"/>
      <c r="C413" s="175" t="s">
        <v>697</v>
      </c>
      <c r="D413" s="175" t="s">
        <v>154</v>
      </c>
      <c r="E413" s="176" t="s">
        <v>787</v>
      </c>
      <c r="F413" s="177" t="s">
        <v>788</v>
      </c>
      <c r="G413" s="178" t="s">
        <v>676</v>
      </c>
      <c r="H413" s="179">
        <v>1</v>
      </c>
      <c r="I413" s="180"/>
      <c r="J413" s="181">
        <f>ROUND(I413*H413,2)</f>
        <v>0</v>
      </c>
      <c r="K413" s="182"/>
      <c r="L413" s="40"/>
      <c r="M413" s="183" t="s">
        <v>3</v>
      </c>
      <c r="N413" s="184" t="s">
        <v>43</v>
      </c>
      <c r="O413" s="73"/>
      <c r="P413" s="185">
        <f>O413*H413</f>
        <v>0</v>
      </c>
      <c r="Q413" s="185">
        <v>0</v>
      </c>
      <c r="R413" s="185">
        <f>Q413*H413</f>
        <v>0</v>
      </c>
      <c r="S413" s="185">
        <v>0</v>
      </c>
      <c r="T413" s="18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187" t="s">
        <v>279</v>
      </c>
      <c r="AT413" s="187" t="s">
        <v>154</v>
      </c>
      <c r="AU413" s="187" t="s">
        <v>81</v>
      </c>
      <c r="AY413" s="20" t="s">
        <v>152</v>
      </c>
      <c r="BE413" s="188">
        <f>IF(N413="základní",J413,0)</f>
        <v>0</v>
      </c>
      <c r="BF413" s="188">
        <f>IF(N413="snížená",J413,0)</f>
        <v>0</v>
      </c>
      <c r="BG413" s="188">
        <f>IF(N413="zákl. přenesená",J413,0)</f>
        <v>0</v>
      </c>
      <c r="BH413" s="188">
        <f>IF(N413="sníž. přenesená",J413,0)</f>
        <v>0</v>
      </c>
      <c r="BI413" s="188">
        <f>IF(N413="nulová",J413,0)</f>
        <v>0</v>
      </c>
      <c r="BJ413" s="20" t="s">
        <v>79</v>
      </c>
      <c r="BK413" s="188">
        <f>ROUND(I413*H413,2)</f>
        <v>0</v>
      </c>
      <c r="BL413" s="20" t="s">
        <v>279</v>
      </c>
      <c r="BM413" s="187" t="s">
        <v>1434</v>
      </c>
    </row>
    <row r="414" s="2" customFormat="1" ht="44.25" customHeight="1">
      <c r="A414" s="39"/>
      <c r="B414" s="174"/>
      <c r="C414" s="175" t="s">
        <v>703</v>
      </c>
      <c r="D414" s="175" t="s">
        <v>154</v>
      </c>
      <c r="E414" s="176" t="s">
        <v>791</v>
      </c>
      <c r="F414" s="177" t="s">
        <v>792</v>
      </c>
      <c r="G414" s="178" t="s">
        <v>399</v>
      </c>
      <c r="H414" s="238"/>
      <c r="I414" s="180"/>
      <c r="J414" s="181">
        <f>ROUND(I414*H414,2)</f>
        <v>0</v>
      </c>
      <c r="K414" s="182"/>
      <c r="L414" s="40"/>
      <c r="M414" s="183" t="s">
        <v>3</v>
      </c>
      <c r="N414" s="184" t="s">
        <v>43</v>
      </c>
      <c r="O414" s="73"/>
      <c r="P414" s="185">
        <f>O414*H414</f>
        <v>0</v>
      </c>
      <c r="Q414" s="185">
        <v>0</v>
      </c>
      <c r="R414" s="185">
        <f>Q414*H414</f>
        <v>0</v>
      </c>
      <c r="S414" s="185">
        <v>0</v>
      </c>
      <c r="T414" s="18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187" t="s">
        <v>279</v>
      </c>
      <c r="AT414" s="187" t="s">
        <v>154</v>
      </c>
      <c r="AU414" s="187" t="s">
        <v>81</v>
      </c>
      <c r="AY414" s="20" t="s">
        <v>152</v>
      </c>
      <c r="BE414" s="188">
        <f>IF(N414="základní",J414,0)</f>
        <v>0</v>
      </c>
      <c r="BF414" s="188">
        <f>IF(N414="snížená",J414,0)</f>
        <v>0</v>
      </c>
      <c r="BG414" s="188">
        <f>IF(N414="zákl. přenesená",J414,0)</f>
        <v>0</v>
      </c>
      <c r="BH414" s="188">
        <f>IF(N414="sníž. přenesená",J414,0)</f>
        <v>0</v>
      </c>
      <c r="BI414" s="188">
        <f>IF(N414="nulová",J414,0)</f>
        <v>0</v>
      </c>
      <c r="BJ414" s="20" t="s">
        <v>79</v>
      </c>
      <c r="BK414" s="188">
        <f>ROUND(I414*H414,2)</f>
        <v>0</v>
      </c>
      <c r="BL414" s="20" t="s">
        <v>279</v>
      </c>
      <c r="BM414" s="187" t="s">
        <v>1435</v>
      </c>
    </row>
    <row r="415" s="2" customFormat="1">
      <c r="A415" s="39"/>
      <c r="B415" s="40"/>
      <c r="C415" s="39"/>
      <c r="D415" s="189" t="s">
        <v>160</v>
      </c>
      <c r="E415" s="39"/>
      <c r="F415" s="190" t="s">
        <v>794</v>
      </c>
      <c r="G415" s="39"/>
      <c r="H415" s="39"/>
      <c r="I415" s="191"/>
      <c r="J415" s="39"/>
      <c r="K415" s="39"/>
      <c r="L415" s="40"/>
      <c r="M415" s="192"/>
      <c r="N415" s="193"/>
      <c r="O415" s="73"/>
      <c r="P415" s="73"/>
      <c r="Q415" s="73"/>
      <c r="R415" s="73"/>
      <c r="S415" s="73"/>
      <c r="T415" s="74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20" t="s">
        <v>160</v>
      </c>
      <c r="AU415" s="20" t="s">
        <v>81</v>
      </c>
    </row>
    <row r="416" s="12" customFormat="1" ht="22.8" customHeight="1">
      <c r="A416" s="12"/>
      <c r="B416" s="161"/>
      <c r="C416" s="12"/>
      <c r="D416" s="162" t="s">
        <v>71</v>
      </c>
      <c r="E416" s="172" t="s">
        <v>795</v>
      </c>
      <c r="F416" s="172" t="s">
        <v>796</v>
      </c>
      <c r="G416" s="12"/>
      <c r="H416" s="12"/>
      <c r="I416" s="164"/>
      <c r="J416" s="173">
        <f>BK416</f>
        <v>0</v>
      </c>
      <c r="K416" s="12"/>
      <c r="L416" s="161"/>
      <c r="M416" s="166"/>
      <c r="N416" s="167"/>
      <c r="O416" s="167"/>
      <c r="P416" s="168">
        <f>SUM(P417:P436)</f>
        <v>0</v>
      </c>
      <c r="Q416" s="167"/>
      <c r="R416" s="168">
        <f>SUM(R417:R436)</f>
        <v>0.095422880000000002</v>
      </c>
      <c r="S416" s="167"/>
      <c r="T416" s="169">
        <f>SUM(T417:T436)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62" t="s">
        <v>81</v>
      </c>
      <c r="AT416" s="170" t="s">
        <v>71</v>
      </c>
      <c r="AU416" s="170" t="s">
        <v>79</v>
      </c>
      <c r="AY416" s="162" t="s">
        <v>152</v>
      </c>
      <c r="BK416" s="171">
        <f>SUM(BK417:BK436)</f>
        <v>0</v>
      </c>
    </row>
    <row r="417" s="2" customFormat="1" ht="44.25" customHeight="1">
      <c r="A417" s="39"/>
      <c r="B417" s="174"/>
      <c r="C417" s="175" t="s">
        <v>708</v>
      </c>
      <c r="D417" s="175" t="s">
        <v>154</v>
      </c>
      <c r="E417" s="176" t="s">
        <v>798</v>
      </c>
      <c r="F417" s="177" t="s">
        <v>799</v>
      </c>
      <c r="G417" s="178" t="s">
        <v>157</v>
      </c>
      <c r="H417" s="179">
        <v>306.80000000000001</v>
      </c>
      <c r="I417" s="180"/>
      <c r="J417" s="181">
        <f>ROUND(I417*H417,2)</f>
        <v>0</v>
      </c>
      <c r="K417" s="182"/>
      <c r="L417" s="40"/>
      <c r="M417" s="183" t="s">
        <v>3</v>
      </c>
      <c r="N417" s="184" t="s">
        <v>43</v>
      </c>
      <c r="O417" s="73"/>
      <c r="P417" s="185">
        <f>O417*H417</f>
        <v>0</v>
      </c>
      <c r="Q417" s="185">
        <v>0.00022000000000000001</v>
      </c>
      <c r="R417" s="185">
        <f>Q417*H417</f>
        <v>0.067496</v>
      </c>
      <c r="S417" s="185">
        <v>0</v>
      </c>
      <c r="T417" s="186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187" t="s">
        <v>279</v>
      </c>
      <c r="AT417" s="187" t="s">
        <v>154</v>
      </c>
      <c r="AU417" s="187" t="s">
        <v>81</v>
      </c>
      <c r="AY417" s="20" t="s">
        <v>152</v>
      </c>
      <c r="BE417" s="188">
        <f>IF(N417="základní",J417,0)</f>
        <v>0</v>
      </c>
      <c r="BF417" s="188">
        <f>IF(N417="snížená",J417,0)</f>
        <v>0</v>
      </c>
      <c r="BG417" s="188">
        <f>IF(N417="zákl. přenesená",J417,0)</f>
        <v>0</v>
      </c>
      <c r="BH417" s="188">
        <f>IF(N417="sníž. přenesená",J417,0)</f>
        <v>0</v>
      </c>
      <c r="BI417" s="188">
        <f>IF(N417="nulová",J417,0)</f>
        <v>0</v>
      </c>
      <c r="BJ417" s="20" t="s">
        <v>79</v>
      </c>
      <c r="BK417" s="188">
        <f>ROUND(I417*H417,2)</f>
        <v>0</v>
      </c>
      <c r="BL417" s="20" t="s">
        <v>279</v>
      </c>
      <c r="BM417" s="187" t="s">
        <v>1436</v>
      </c>
    </row>
    <row r="418" s="2" customFormat="1">
      <c r="A418" s="39"/>
      <c r="B418" s="40"/>
      <c r="C418" s="39"/>
      <c r="D418" s="189" t="s">
        <v>160</v>
      </c>
      <c r="E418" s="39"/>
      <c r="F418" s="190" t="s">
        <v>801</v>
      </c>
      <c r="G418" s="39"/>
      <c r="H418" s="39"/>
      <c r="I418" s="191"/>
      <c r="J418" s="39"/>
      <c r="K418" s="39"/>
      <c r="L418" s="40"/>
      <c r="M418" s="192"/>
      <c r="N418" s="193"/>
      <c r="O418" s="73"/>
      <c r="P418" s="73"/>
      <c r="Q418" s="73"/>
      <c r="R418" s="73"/>
      <c r="S418" s="73"/>
      <c r="T418" s="74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20" t="s">
        <v>160</v>
      </c>
      <c r="AU418" s="20" t="s">
        <v>81</v>
      </c>
    </row>
    <row r="419" s="13" customFormat="1">
      <c r="A419" s="13"/>
      <c r="B419" s="194"/>
      <c r="C419" s="13"/>
      <c r="D419" s="195" t="s">
        <v>162</v>
      </c>
      <c r="E419" s="196" t="s">
        <v>3</v>
      </c>
      <c r="F419" s="197" t="s">
        <v>1437</v>
      </c>
      <c r="G419" s="13"/>
      <c r="H419" s="198">
        <v>58.399999999999999</v>
      </c>
      <c r="I419" s="199"/>
      <c r="J419" s="13"/>
      <c r="K419" s="13"/>
      <c r="L419" s="194"/>
      <c r="M419" s="200"/>
      <c r="N419" s="201"/>
      <c r="O419" s="201"/>
      <c r="P419" s="201"/>
      <c r="Q419" s="201"/>
      <c r="R419" s="201"/>
      <c r="S419" s="201"/>
      <c r="T419" s="20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6" t="s">
        <v>162</v>
      </c>
      <c r="AU419" s="196" t="s">
        <v>81</v>
      </c>
      <c r="AV419" s="13" t="s">
        <v>81</v>
      </c>
      <c r="AW419" s="13" t="s">
        <v>33</v>
      </c>
      <c r="AX419" s="13" t="s">
        <v>72</v>
      </c>
      <c r="AY419" s="196" t="s">
        <v>152</v>
      </c>
    </row>
    <row r="420" s="13" customFormat="1">
      <c r="A420" s="13"/>
      <c r="B420" s="194"/>
      <c r="C420" s="13"/>
      <c r="D420" s="195" t="s">
        <v>162</v>
      </c>
      <c r="E420" s="196" t="s">
        <v>3</v>
      </c>
      <c r="F420" s="197" t="s">
        <v>1438</v>
      </c>
      <c r="G420" s="13"/>
      <c r="H420" s="198">
        <v>16.199999999999999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162</v>
      </c>
      <c r="AU420" s="196" t="s">
        <v>81</v>
      </c>
      <c r="AV420" s="13" t="s">
        <v>81</v>
      </c>
      <c r="AW420" s="13" t="s">
        <v>33</v>
      </c>
      <c r="AX420" s="13" t="s">
        <v>72</v>
      </c>
      <c r="AY420" s="196" t="s">
        <v>152</v>
      </c>
    </row>
    <row r="421" s="13" customFormat="1">
      <c r="A421" s="13"/>
      <c r="B421" s="194"/>
      <c r="C421" s="13"/>
      <c r="D421" s="195" t="s">
        <v>162</v>
      </c>
      <c r="E421" s="196" t="s">
        <v>3</v>
      </c>
      <c r="F421" s="197" t="s">
        <v>1439</v>
      </c>
      <c r="G421" s="13"/>
      <c r="H421" s="198">
        <v>108</v>
      </c>
      <c r="I421" s="199"/>
      <c r="J421" s="13"/>
      <c r="K421" s="13"/>
      <c r="L421" s="194"/>
      <c r="M421" s="200"/>
      <c r="N421" s="201"/>
      <c r="O421" s="201"/>
      <c r="P421" s="201"/>
      <c r="Q421" s="201"/>
      <c r="R421" s="201"/>
      <c r="S421" s="201"/>
      <c r="T421" s="20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6" t="s">
        <v>162</v>
      </c>
      <c r="AU421" s="196" t="s">
        <v>81</v>
      </c>
      <c r="AV421" s="13" t="s">
        <v>81</v>
      </c>
      <c r="AW421" s="13" t="s">
        <v>33</v>
      </c>
      <c r="AX421" s="13" t="s">
        <v>72</v>
      </c>
      <c r="AY421" s="196" t="s">
        <v>152</v>
      </c>
    </row>
    <row r="422" s="13" customFormat="1">
      <c r="A422" s="13"/>
      <c r="B422" s="194"/>
      <c r="C422" s="13"/>
      <c r="D422" s="195" t="s">
        <v>162</v>
      </c>
      <c r="E422" s="196" t="s">
        <v>3</v>
      </c>
      <c r="F422" s="197" t="s">
        <v>1440</v>
      </c>
      <c r="G422" s="13"/>
      <c r="H422" s="198">
        <v>108</v>
      </c>
      <c r="I422" s="199"/>
      <c r="J422" s="13"/>
      <c r="K422" s="13"/>
      <c r="L422" s="194"/>
      <c r="M422" s="200"/>
      <c r="N422" s="201"/>
      <c r="O422" s="201"/>
      <c r="P422" s="201"/>
      <c r="Q422" s="201"/>
      <c r="R422" s="201"/>
      <c r="S422" s="201"/>
      <c r="T422" s="20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6" t="s">
        <v>162</v>
      </c>
      <c r="AU422" s="196" t="s">
        <v>81</v>
      </c>
      <c r="AV422" s="13" t="s">
        <v>81</v>
      </c>
      <c r="AW422" s="13" t="s">
        <v>33</v>
      </c>
      <c r="AX422" s="13" t="s">
        <v>72</v>
      </c>
      <c r="AY422" s="196" t="s">
        <v>152</v>
      </c>
    </row>
    <row r="423" s="13" customFormat="1">
      <c r="A423" s="13"/>
      <c r="B423" s="194"/>
      <c r="C423" s="13"/>
      <c r="D423" s="195" t="s">
        <v>162</v>
      </c>
      <c r="E423" s="196" t="s">
        <v>3</v>
      </c>
      <c r="F423" s="197" t="s">
        <v>1441</v>
      </c>
      <c r="G423" s="13"/>
      <c r="H423" s="198">
        <v>16.199999999999999</v>
      </c>
      <c r="I423" s="199"/>
      <c r="J423" s="13"/>
      <c r="K423" s="13"/>
      <c r="L423" s="194"/>
      <c r="M423" s="200"/>
      <c r="N423" s="201"/>
      <c r="O423" s="201"/>
      <c r="P423" s="201"/>
      <c r="Q423" s="201"/>
      <c r="R423" s="201"/>
      <c r="S423" s="201"/>
      <c r="T423" s="20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6" t="s">
        <v>162</v>
      </c>
      <c r="AU423" s="196" t="s">
        <v>81</v>
      </c>
      <c r="AV423" s="13" t="s">
        <v>81</v>
      </c>
      <c r="AW423" s="13" t="s">
        <v>33</v>
      </c>
      <c r="AX423" s="13" t="s">
        <v>72</v>
      </c>
      <c r="AY423" s="196" t="s">
        <v>152</v>
      </c>
    </row>
    <row r="424" s="15" customFormat="1">
      <c r="A424" s="15"/>
      <c r="B424" s="210"/>
      <c r="C424" s="15"/>
      <c r="D424" s="195" t="s">
        <v>162</v>
      </c>
      <c r="E424" s="211" t="s">
        <v>3</v>
      </c>
      <c r="F424" s="212" t="s">
        <v>242</v>
      </c>
      <c r="G424" s="15"/>
      <c r="H424" s="213">
        <v>306.80000000000001</v>
      </c>
      <c r="I424" s="214"/>
      <c r="J424" s="15"/>
      <c r="K424" s="15"/>
      <c r="L424" s="210"/>
      <c r="M424" s="215"/>
      <c r="N424" s="216"/>
      <c r="O424" s="216"/>
      <c r="P424" s="216"/>
      <c r="Q424" s="216"/>
      <c r="R424" s="216"/>
      <c r="S424" s="216"/>
      <c r="T424" s="21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11" t="s">
        <v>162</v>
      </c>
      <c r="AU424" s="211" t="s">
        <v>81</v>
      </c>
      <c r="AV424" s="15" t="s">
        <v>158</v>
      </c>
      <c r="AW424" s="15" t="s">
        <v>33</v>
      </c>
      <c r="AX424" s="15" t="s">
        <v>79</v>
      </c>
      <c r="AY424" s="211" t="s">
        <v>152</v>
      </c>
    </row>
    <row r="425" s="2" customFormat="1" ht="44.25" customHeight="1">
      <c r="A425" s="39"/>
      <c r="B425" s="174"/>
      <c r="C425" s="175" t="s">
        <v>714</v>
      </c>
      <c r="D425" s="175" t="s">
        <v>154</v>
      </c>
      <c r="E425" s="176" t="s">
        <v>805</v>
      </c>
      <c r="F425" s="177" t="s">
        <v>806</v>
      </c>
      <c r="G425" s="178" t="s">
        <v>157</v>
      </c>
      <c r="H425" s="179">
        <v>124.2</v>
      </c>
      <c r="I425" s="180"/>
      <c r="J425" s="181">
        <f>ROUND(I425*H425,2)</f>
        <v>0</v>
      </c>
      <c r="K425" s="182"/>
      <c r="L425" s="40"/>
      <c r="M425" s="183" t="s">
        <v>3</v>
      </c>
      <c r="N425" s="184" t="s">
        <v>43</v>
      </c>
      <c r="O425" s="73"/>
      <c r="P425" s="185">
        <f>O425*H425</f>
        <v>0</v>
      </c>
      <c r="Q425" s="185">
        <v>0.00022000000000000001</v>
      </c>
      <c r="R425" s="185">
        <f>Q425*H425</f>
        <v>0.027324000000000001</v>
      </c>
      <c r="S425" s="185">
        <v>0</v>
      </c>
      <c r="T425" s="18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187" t="s">
        <v>279</v>
      </c>
      <c r="AT425" s="187" t="s">
        <v>154</v>
      </c>
      <c r="AU425" s="187" t="s">
        <v>81</v>
      </c>
      <c r="AY425" s="20" t="s">
        <v>152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20" t="s">
        <v>79</v>
      </c>
      <c r="BK425" s="188">
        <f>ROUND(I425*H425,2)</f>
        <v>0</v>
      </c>
      <c r="BL425" s="20" t="s">
        <v>279</v>
      </c>
      <c r="BM425" s="187" t="s">
        <v>1442</v>
      </c>
    </row>
    <row r="426" s="2" customFormat="1">
      <c r="A426" s="39"/>
      <c r="B426" s="40"/>
      <c r="C426" s="39"/>
      <c r="D426" s="189" t="s">
        <v>160</v>
      </c>
      <c r="E426" s="39"/>
      <c r="F426" s="190" t="s">
        <v>808</v>
      </c>
      <c r="G426" s="39"/>
      <c r="H426" s="39"/>
      <c r="I426" s="191"/>
      <c r="J426" s="39"/>
      <c r="K426" s="39"/>
      <c r="L426" s="40"/>
      <c r="M426" s="192"/>
      <c r="N426" s="193"/>
      <c r="O426" s="73"/>
      <c r="P426" s="73"/>
      <c r="Q426" s="73"/>
      <c r="R426" s="73"/>
      <c r="S426" s="73"/>
      <c r="T426" s="74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20" t="s">
        <v>160</v>
      </c>
      <c r="AU426" s="20" t="s">
        <v>81</v>
      </c>
    </row>
    <row r="427" s="13" customFormat="1">
      <c r="A427" s="13"/>
      <c r="B427" s="194"/>
      <c r="C427" s="13"/>
      <c r="D427" s="195" t="s">
        <v>162</v>
      </c>
      <c r="E427" s="196" t="s">
        <v>3</v>
      </c>
      <c r="F427" s="197" t="s">
        <v>1443</v>
      </c>
      <c r="G427" s="13"/>
      <c r="H427" s="198">
        <v>16.199999999999999</v>
      </c>
      <c r="I427" s="199"/>
      <c r="J427" s="13"/>
      <c r="K427" s="13"/>
      <c r="L427" s="194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6" t="s">
        <v>162</v>
      </c>
      <c r="AU427" s="196" t="s">
        <v>81</v>
      </c>
      <c r="AV427" s="13" t="s">
        <v>81</v>
      </c>
      <c r="AW427" s="13" t="s">
        <v>33</v>
      </c>
      <c r="AX427" s="13" t="s">
        <v>72</v>
      </c>
      <c r="AY427" s="196" t="s">
        <v>152</v>
      </c>
    </row>
    <row r="428" s="13" customFormat="1">
      <c r="A428" s="13"/>
      <c r="B428" s="194"/>
      <c r="C428" s="13"/>
      <c r="D428" s="195" t="s">
        <v>162</v>
      </c>
      <c r="E428" s="196" t="s">
        <v>3</v>
      </c>
      <c r="F428" s="197" t="s">
        <v>1444</v>
      </c>
      <c r="G428" s="13"/>
      <c r="H428" s="198">
        <v>108</v>
      </c>
      <c r="I428" s="199"/>
      <c r="J428" s="13"/>
      <c r="K428" s="13"/>
      <c r="L428" s="194"/>
      <c r="M428" s="200"/>
      <c r="N428" s="201"/>
      <c r="O428" s="201"/>
      <c r="P428" s="201"/>
      <c r="Q428" s="201"/>
      <c r="R428" s="201"/>
      <c r="S428" s="201"/>
      <c r="T428" s="20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6" t="s">
        <v>162</v>
      </c>
      <c r="AU428" s="196" t="s">
        <v>81</v>
      </c>
      <c r="AV428" s="13" t="s">
        <v>81</v>
      </c>
      <c r="AW428" s="13" t="s">
        <v>33</v>
      </c>
      <c r="AX428" s="13" t="s">
        <v>72</v>
      </c>
      <c r="AY428" s="196" t="s">
        <v>152</v>
      </c>
    </row>
    <row r="429" s="15" customFormat="1">
      <c r="A429" s="15"/>
      <c r="B429" s="210"/>
      <c r="C429" s="15"/>
      <c r="D429" s="195" t="s">
        <v>162</v>
      </c>
      <c r="E429" s="211" t="s">
        <v>3</v>
      </c>
      <c r="F429" s="212" t="s">
        <v>242</v>
      </c>
      <c r="G429" s="15"/>
      <c r="H429" s="213">
        <v>124.2</v>
      </c>
      <c r="I429" s="214"/>
      <c r="J429" s="15"/>
      <c r="K429" s="15"/>
      <c r="L429" s="210"/>
      <c r="M429" s="215"/>
      <c r="N429" s="216"/>
      <c r="O429" s="216"/>
      <c r="P429" s="216"/>
      <c r="Q429" s="216"/>
      <c r="R429" s="216"/>
      <c r="S429" s="216"/>
      <c r="T429" s="21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11" t="s">
        <v>162</v>
      </c>
      <c r="AU429" s="211" t="s">
        <v>81</v>
      </c>
      <c r="AV429" s="15" t="s">
        <v>158</v>
      </c>
      <c r="AW429" s="15" t="s">
        <v>33</v>
      </c>
      <c r="AX429" s="15" t="s">
        <v>79</v>
      </c>
      <c r="AY429" s="211" t="s">
        <v>152</v>
      </c>
    </row>
    <row r="430" s="2" customFormat="1" ht="24.15" customHeight="1">
      <c r="A430" s="39"/>
      <c r="B430" s="174"/>
      <c r="C430" s="175" t="s">
        <v>721</v>
      </c>
      <c r="D430" s="175" t="s">
        <v>154</v>
      </c>
      <c r="E430" s="176" t="s">
        <v>812</v>
      </c>
      <c r="F430" s="177" t="s">
        <v>813</v>
      </c>
      <c r="G430" s="178" t="s">
        <v>157</v>
      </c>
      <c r="H430" s="179">
        <v>1.8839999999999999</v>
      </c>
      <c r="I430" s="180"/>
      <c r="J430" s="181">
        <f>ROUND(I430*H430,2)</f>
        <v>0</v>
      </c>
      <c r="K430" s="182"/>
      <c r="L430" s="40"/>
      <c r="M430" s="183" t="s">
        <v>3</v>
      </c>
      <c r="N430" s="184" t="s">
        <v>43</v>
      </c>
      <c r="O430" s="73"/>
      <c r="P430" s="185">
        <f>O430*H430</f>
        <v>0</v>
      </c>
      <c r="Q430" s="185">
        <v>6.0000000000000002E-05</v>
      </c>
      <c r="R430" s="185">
        <f>Q430*H430</f>
        <v>0.00011304</v>
      </c>
      <c r="S430" s="185">
        <v>0</v>
      </c>
      <c r="T430" s="18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187" t="s">
        <v>279</v>
      </c>
      <c r="AT430" s="187" t="s">
        <v>154</v>
      </c>
      <c r="AU430" s="187" t="s">
        <v>81</v>
      </c>
      <c r="AY430" s="20" t="s">
        <v>152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20" t="s">
        <v>79</v>
      </c>
      <c r="BK430" s="188">
        <f>ROUND(I430*H430,2)</f>
        <v>0</v>
      </c>
      <c r="BL430" s="20" t="s">
        <v>279</v>
      </c>
      <c r="BM430" s="187" t="s">
        <v>1445</v>
      </c>
    </row>
    <row r="431" s="2" customFormat="1">
      <c r="A431" s="39"/>
      <c r="B431" s="40"/>
      <c r="C431" s="39"/>
      <c r="D431" s="189" t="s">
        <v>160</v>
      </c>
      <c r="E431" s="39"/>
      <c r="F431" s="190" t="s">
        <v>815</v>
      </c>
      <c r="G431" s="39"/>
      <c r="H431" s="39"/>
      <c r="I431" s="191"/>
      <c r="J431" s="39"/>
      <c r="K431" s="39"/>
      <c r="L431" s="40"/>
      <c r="M431" s="192"/>
      <c r="N431" s="193"/>
      <c r="O431" s="73"/>
      <c r="P431" s="73"/>
      <c r="Q431" s="73"/>
      <c r="R431" s="73"/>
      <c r="S431" s="73"/>
      <c r="T431" s="74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20" t="s">
        <v>160</v>
      </c>
      <c r="AU431" s="20" t="s">
        <v>81</v>
      </c>
    </row>
    <row r="432" s="13" customFormat="1">
      <c r="A432" s="13"/>
      <c r="B432" s="194"/>
      <c r="C432" s="13"/>
      <c r="D432" s="195" t="s">
        <v>162</v>
      </c>
      <c r="E432" s="196" t="s">
        <v>3</v>
      </c>
      <c r="F432" s="197" t="s">
        <v>1446</v>
      </c>
      <c r="G432" s="13"/>
      <c r="H432" s="198">
        <v>1.8839999999999999</v>
      </c>
      <c r="I432" s="199"/>
      <c r="J432" s="13"/>
      <c r="K432" s="13"/>
      <c r="L432" s="194"/>
      <c r="M432" s="200"/>
      <c r="N432" s="201"/>
      <c r="O432" s="201"/>
      <c r="P432" s="201"/>
      <c r="Q432" s="201"/>
      <c r="R432" s="201"/>
      <c r="S432" s="201"/>
      <c r="T432" s="20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6" t="s">
        <v>162</v>
      </c>
      <c r="AU432" s="196" t="s">
        <v>81</v>
      </c>
      <c r="AV432" s="13" t="s">
        <v>81</v>
      </c>
      <c r="AW432" s="13" t="s">
        <v>33</v>
      </c>
      <c r="AX432" s="13" t="s">
        <v>79</v>
      </c>
      <c r="AY432" s="196" t="s">
        <v>152</v>
      </c>
    </row>
    <row r="433" s="2" customFormat="1" ht="24.15" customHeight="1">
      <c r="A433" s="39"/>
      <c r="B433" s="174"/>
      <c r="C433" s="175" t="s">
        <v>727</v>
      </c>
      <c r="D433" s="175" t="s">
        <v>154</v>
      </c>
      <c r="E433" s="176" t="s">
        <v>818</v>
      </c>
      <c r="F433" s="177" t="s">
        <v>819</v>
      </c>
      <c r="G433" s="178" t="s">
        <v>157</v>
      </c>
      <c r="H433" s="179">
        <v>1.8839999999999999</v>
      </c>
      <c r="I433" s="180"/>
      <c r="J433" s="181">
        <f>ROUND(I433*H433,2)</f>
        <v>0</v>
      </c>
      <c r="K433" s="182"/>
      <c r="L433" s="40"/>
      <c r="M433" s="183" t="s">
        <v>3</v>
      </c>
      <c r="N433" s="184" t="s">
        <v>43</v>
      </c>
      <c r="O433" s="73"/>
      <c r="P433" s="185">
        <f>O433*H433</f>
        <v>0</v>
      </c>
      <c r="Q433" s="185">
        <v>0.00013999999999999999</v>
      </c>
      <c r="R433" s="185">
        <f>Q433*H433</f>
        <v>0.00026375999999999998</v>
      </c>
      <c r="S433" s="185">
        <v>0</v>
      </c>
      <c r="T433" s="18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187" t="s">
        <v>279</v>
      </c>
      <c r="AT433" s="187" t="s">
        <v>154</v>
      </c>
      <c r="AU433" s="187" t="s">
        <v>81</v>
      </c>
      <c r="AY433" s="20" t="s">
        <v>152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20" t="s">
        <v>79</v>
      </c>
      <c r="BK433" s="188">
        <f>ROUND(I433*H433,2)</f>
        <v>0</v>
      </c>
      <c r="BL433" s="20" t="s">
        <v>279</v>
      </c>
      <c r="BM433" s="187" t="s">
        <v>1447</v>
      </c>
    </row>
    <row r="434" s="2" customFormat="1">
      <c r="A434" s="39"/>
      <c r="B434" s="40"/>
      <c r="C434" s="39"/>
      <c r="D434" s="189" t="s">
        <v>160</v>
      </c>
      <c r="E434" s="39"/>
      <c r="F434" s="190" t="s">
        <v>821</v>
      </c>
      <c r="G434" s="39"/>
      <c r="H434" s="39"/>
      <c r="I434" s="191"/>
      <c r="J434" s="39"/>
      <c r="K434" s="39"/>
      <c r="L434" s="40"/>
      <c r="M434" s="192"/>
      <c r="N434" s="193"/>
      <c r="O434" s="73"/>
      <c r="P434" s="73"/>
      <c r="Q434" s="73"/>
      <c r="R434" s="73"/>
      <c r="S434" s="73"/>
      <c r="T434" s="74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20" t="s">
        <v>160</v>
      </c>
      <c r="AU434" s="20" t="s">
        <v>81</v>
      </c>
    </row>
    <row r="435" s="2" customFormat="1" ht="24.15" customHeight="1">
      <c r="A435" s="39"/>
      <c r="B435" s="174"/>
      <c r="C435" s="175" t="s">
        <v>733</v>
      </c>
      <c r="D435" s="175" t="s">
        <v>154</v>
      </c>
      <c r="E435" s="176" t="s">
        <v>823</v>
      </c>
      <c r="F435" s="177" t="s">
        <v>824</v>
      </c>
      <c r="G435" s="178" t="s">
        <v>157</v>
      </c>
      <c r="H435" s="179">
        <v>1.8839999999999999</v>
      </c>
      <c r="I435" s="180"/>
      <c r="J435" s="181">
        <f>ROUND(I435*H435,2)</f>
        <v>0</v>
      </c>
      <c r="K435" s="182"/>
      <c r="L435" s="40"/>
      <c r="M435" s="183" t="s">
        <v>3</v>
      </c>
      <c r="N435" s="184" t="s">
        <v>43</v>
      </c>
      <c r="O435" s="73"/>
      <c r="P435" s="185">
        <f>O435*H435</f>
        <v>0</v>
      </c>
      <c r="Q435" s="185">
        <v>0.00012</v>
      </c>
      <c r="R435" s="185">
        <f>Q435*H435</f>
        <v>0.00022608</v>
      </c>
      <c r="S435" s="185">
        <v>0</v>
      </c>
      <c r="T435" s="186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187" t="s">
        <v>279</v>
      </c>
      <c r="AT435" s="187" t="s">
        <v>154</v>
      </c>
      <c r="AU435" s="187" t="s">
        <v>81</v>
      </c>
      <c r="AY435" s="20" t="s">
        <v>152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20" t="s">
        <v>79</v>
      </c>
      <c r="BK435" s="188">
        <f>ROUND(I435*H435,2)</f>
        <v>0</v>
      </c>
      <c r="BL435" s="20" t="s">
        <v>279</v>
      </c>
      <c r="BM435" s="187" t="s">
        <v>1448</v>
      </c>
    </row>
    <row r="436" s="2" customFormat="1">
      <c r="A436" s="39"/>
      <c r="B436" s="40"/>
      <c r="C436" s="39"/>
      <c r="D436" s="189" t="s">
        <v>160</v>
      </c>
      <c r="E436" s="39"/>
      <c r="F436" s="190" t="s">
        <v>826</v>
      </c>
      <c r="G436" s="39"/>
      <c r="H436" s="39"/>
      <c r="I436" s="191"/>
      <c r="J436" s="39"/>
      <c r="K436" s="39"/>
      <c r="L436" s="40"/>
      <c r="M436" s="192"/>
      <c r="N436" s="193"/>
      <c r="O436" s="73"/>
      <c r="P436" s="73"/>
      <c r="Q436" s="73"/>
      <c r="R436" s="73"/>
      <c r="S436" s="73"/>
      <c r="T436" s="74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20" t="s">
        <v>160</v>
      </c>
      <c r="AU436" s="20" t="s">
        <v>81</v>
      </c>
    </row>
    <row r="437" s="12" customFormat="1" ht="22.8" customHeight="1">
      <c r="A437" s="12"/>
      <c r="B437" s="161"/>
      <c r="C437" s="12"/>
      <c r="D437" s="162" t="s">
        <v>71</v>
      </c>
      <c r="E437" s="172" t="s">
        <v>827</v>
      </c>
      <c r="F437" s="172" t="s">
        <v>828</v>
      </c>
      <c r="G437" s="12"/>
      <c r="H437" s="12"/>
      <c r="I437" s="164"/>
      <c r="J437" s="173">
        <f>BK437</f>
        <v>0</v>
      </c>
      <c r="K437" s="12"/>
      <c r="L437" s="161"/>
      <c r="M437" s="166"/>
      <c r="N437" s="167"/>
      <c r="O437" s="167"/>
      <c r="P437" s="168">
        <f>SUM(P438:P456)</f>
        <v>0</v>
      </c>
      <c r="Q437" s="167"/>
      <c r="R437" s="168">
        <f>SUM(R438:R456)</f>
        <v>0.066533979999999993</v>
      </c>
      <c r="S437" s="167"/>
      <c r="T437" s="169">
        <f>SUM(T438:T456)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62" t="s">
        <v>81</v>
      </c>
      <c r="AT437" s="170" t="s">
        <v>71</v>
      </c>
      <c r="AU437" s="170" t="s">
        <v>79</v>
      </c>
      <c r="AY437" s="162" t="s">
        <v>152</v>
      </c>
      <c r="BK437" s="171">
        <f>SUM(BK438:BK456)</f>
        <v>0</v>
      </c>
    </row>
    <row r="438" s="2" customFormat="1" ht="24.15" customHeight="1">
      <c r="A438" s="39"/>
      <c r="B438" s="174"/>
      <c r="C438" s="175" t="s">
        <v>743</v>
      </c>
      <c r="D438" s="175" t="s">
        <v>154</v>
      </c>
      <c r="E438" s="176" t="s">
        <v>830</v>
      </c>
      <c r="F438" s="177" t="s">
        <v>831</v>
      </c>
      <c r="G438" s="178" t="s">
        <v>157</v>
      </c>
      <c r="H438" s="179">
        <v>81.138999999999996</v>
      </c>
      <c r="I438" s="180"/>
      <c r="J438" s="181">
        <f>ROUND(I438*H438,2)</f>
        <v>0</v>
      </c>
      <c r="K438" s="182"/>
      <c r="L438" s="40"/>
      <c r="M438" s="183" t="s">
        <v>3</v>
      </c>
      <c r="N438" s="184" t="s">
        <v>43</v>
      </c>
      <c r="O438" s="73"/>
      <c r="P438" s="185">
        <f>O438*H438</f>
        <v>0</v>
      </c>
      <c r="Q438" s="185">
        <v>0</v>
      </c>
      <c r="R438" s="185">
        <f>Q438*H438</f>
        <v>0</v>
      </c>
      <c r="S438" s="185">
        <v>0</v>
      </c>
      <c r="T438" s="18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187" t="s">
        <v>279</v>
      </c>
      <c r="AT438" s="187" t="s">
        <v>154</v>
      </c>
      <c r="AU438" s="187" t="s">
        <v>81</v>
      </c>
      <c r="AY438" s="20" t="s">
        <v>152</v>
      </c>
      <c r="BE438" s="188">
        <f>IF(N438="základní",J438,0)</f>
        <v>0</v>
      </c>
      <c r="BF438" s="188">
        <f>IF(N438="snížená",J438,0)</f>
        <v>0</v>
      </c>
      <c r="BG438" s="188">
        <f>IF(N438="zákl. přenesená",J438,0)</f>
        <v>0</v>
      </c>
      <c r="BH438" s="188">
        <f>IF(N438="sníž. přenesená",J438,0)</f>
        <v>0</v>
      </c>
      <c r="BI438" s="188">
        <f>IF(N438="nulová",J438,0)</f>
        <v>0</v>
      </c>
      <c r="BJ438" s="20" t="s">
        <v>79</v>
      </c>
      <c r="BK438" s="188">
        <f>ROUND(I438*H438,2)</f>
        <v>0</v>
      </c>
      <c r="BL438" s="20" t="s">
        <v>279</v>
      </c>
      <c r="BM438" s="187" t="s">
        <v>1449</v>
      </c>
    </row>
    <row r="439" s="2" customFormat="1">
      <c r="A439" s="39"/>
      <c r="B439" s="40"/>
      <c r="C439" s="39"/>
      <c r="D439" s="189" t="s">
        <v>160</v>
      </c>
      <c r="E439" s="39"/>
      <c r="F439" s="190" t="s">
        <v>833</v>
      </c>
      <c r="G439" s="39"/>
      <c r="H439" s="39"/>
      <c r="I439" s="191"/>
      <c r="J439" s="39"/>
      <c r="K439" s="39"/>
      <c r="L439" s="40"/>
      <c r="M439" s="192"/>
      <c r="N439" s="193"/>
      <c r="O439" s="73"/>
      <c r="P439" s="73"/>
      <c r="Q439" s="73"/>
      <c r="R439" s="73"/>
      <c r="S439" s="73"/>
      <c r="T439" s="74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20" t="s">
        <v>160</v>
      </c>
      <c r="AU439" s="20" t="s">
        <v>81</v>
      </c>
    </row>
    <row r="440" s="14" customFormat="1">
      <c r="A440" s="14"/>
      <c r="B440" s="203"/>
      <c r="C440" s="14"/>
      <c r="D440" s="195" t="s">
        <v>162</v>
      </c>
      <c r="E440" s="204" t="s">
        <v>3</v>
      </c>
      <c r="F440" s="205" t="s">
        <v>1287</v>
      </c>
      <c r="G440" s="14"/>
      <c r="H440" s="204" t="s">
        <v>3</v>
      </c>
      <c r="I440" s="206"/>
      <c r="J440" s="14"/>
      <c r="K440" s="14"/>
      <c r="L440" s="203"/>
      <c r="M440" s="207"/>
      <c r="N440" s="208"/>
      <c r="O440" s="208"/>
      <c r="P440" s="208"/>
      <c r="Q440" s="208"/>
      <c r="R440" s="208"/>
      <c r="S440" s="208"/>
      <c r="T440" s="20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4" t="s">
        <v>162</v>
      </c>
      <c r="AU440" s="204" t="s">
        <v>81</v>
      </c>
      <c r="AV440" s="14" t="s">
        <v>79</v>
      </c>
      <c r="AW440" s="14" t="s">
        <v>33</v>
      </c>
      <c r="AX440" s="14" t="s">
        <v>72</v>
      </c>
      <c r="AY440" s="204" t="s">
        <v>152</v>
      </c>
    </row>
    <row r="441" s="13" customFormat="1">
      <c r="A441" s="13"/>
      <c r="B441" s="194"/>
      <c r="C441" s="13"/>
      <c r="D441" s="195" t="s">
        <v>162</v>
      </c>
      <c r="E441" s="196" t="s">
        <v>3</v>
      </c>
      <c r="F441" s="197" t="s">
        <v>1450</v>
      </c>
      <c r="G441" s="13"/>
      <c r="H441" s="198">
        <v>29.199999999999999</v>
      </c>
      <c r="I441" s="199"/>
      <c r="J441" s="13"/>
      <c r="K441" s="13"/>
      <c r="L441" s="194"/>
      <c r="M441" s="200"/>
      <c r="N441" s="201"/>
      <c r="O441" s="201"/>
      <c r="P441" s="201"/>
      <c r="Q441" s="201"/>
      <c r="R441" s="201"/>
      <c r="S441" s="201"/>
      <c r="T441" s="20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6" t="s">
        <v>162</v>
      </c>
      <c r="AU441" s="196" t="s">
        <v>81</v>
      </c>
      <c r="AV441" s="13" t="s">
        <v>81</v>
      </c>
      <c r="AW441" s="13" t="s">
        <v>33</v>
      </c>
      <c r="AX441" s="13" t="s">
        <v>72</v>
      </c>
      <c r="AY441" s="196" t="s">
        <v>152</v>
      </c>
    </row>
    <row r="442" s="13" customFormat="1">
      <c r="A442" s="13"/>
      <c r="B442" s="194"/>
      <c r="C442" s="13"/>
      <c r="D442" s="195" t="s">
        <v>162</v>
      </c>
      <c r="E442" s="196" t="s">
        <v>3</v>
      </c>
      <c r="F442" s="197" t="s">
        <v>1451</v>
      </c>
      <c r="G442" s="13"/>
      <c r="H442" s="198">
        <v>5.8399999999999999</v>
      </c>
      <c r="I442" s="199"/>
      <c r="J442" s="13"/>
      <c r="K442" s="13"/>
      <c r="L442" s="194"/>
      <c r="M442" s="200"/>
      <c r="N442" s="201"/>
      <c r="O442" s="201"/>
      <c r="P442" s="201"/>
      <c r="Q442" s="201"/>
      <c r="R442" s="201"/>
      <c r="S442" s="201"/>
      <c r="T442" s="20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6" t="s">
        <v>162</v>
      </c>
      <c r="AU442" s="196" t="s">
        <v>81</v>
      </c>
      <c r="AV442" s="13" t="s">
        <v>81</v>
      </c>
      <c r="AW442" s="13" t="s">
        <v>33</v>
      </c>
      <c r="AX442" s="13" t="s">
        <v>72</v>
      </c>
      <c r="AY442" s="196" t="s">
        <v>152</v>
      </c>
    </row>
    <row r="443" s="13" customFormat="1">
      <c r="A443" s="13"/>
      <c r="B443" s="194"/>
      <c r="C443" s="13"/>
      <c r="D443" s="195" t="s">
        <v>162</v>
      </c>
      <c r="E443" s="196" t="s">
        <v>3</v>
      </c>
      <c r="F443" s="197" t="s">
        <v>1452</v>
      </c>
      <c r="G443" s="13"/>
      <c r="H443" s="198">
        <v>0.098000000000000004</v>
      </c>
      <c r="I443" s="199"/>
      <c r="J443" s="13"/>
      <c r="K443" s="13"/>
      <c r="L443" s="194"/>
      <c r="M443" s="200"/>
      <c r="N443" s="201"/>
      <c r="O443" s="201"/>
      <c r="P443" s="201"/>
      <c r="Q443" s="201"/>
      <c r="R443" s="201"/>
      <c r="S443" s="201"/>
      <c r="T443" s="20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6" t="s">
        <v>162</v>
      </c>
      <c r="AU443" s="196" t="s">
        <v>81</v>
      </c>
      <c r="AV443" s="13" t="s">
        <v>81</v>
      </c>
      <c r="AW443" s="13" t="s">
        <v>33</v>
      </c>
      <c r="AX443" s="13" t="s">
        <v>72</v>
      </c>
      <c r="AY443" s="196" t="s">
        <v>152</v>
      </c>
    </row>
    <row r="444" s="13" customFormat="1">
      <c r="A444" s="13"/>
      <c r="B444" s="194"/>
      <c r="C444" s="13"/>
      <c r="D444" s="195" t="s">
        <v>162</v>
      </c>
      <c r="E444" s="196" t="s">
        <v>3</v>
      </c>
      <c r="F444" s="197" t="s">
        <v>1453</v>
      </c>
      <c r="G444" s="13"/>
      <c r="H444" s="198">
        <v>2.4089999999999998</v>
      </c>
      <c r="I444" s="199"/>
      <c r="J444" s="13"/>
      <c r="K444" s="13"/>
      <c r="L444" s="194"/>
      <c r="M444" s="200"/>
      <c r="N444" s="201"/>
      <c r="O444" s="201"/>
      <c r="P444" s="201"/>
      <c r="Q444" s="201"/>
      <c r="R444" s="201"/>
      <c r="S444" s="201"/>
      <c r="T444" s="20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162</v>
      </c>
      <c r="AU444" s="196" t="s">
        <v>81</v>
      </c>
      <c r="AV444" s="13" t="s">
        <v>81</v>
      </c>
      <c r="AW444" s="13" t="s">
        <v>33</v>
      </c>
      <c r="AX444" s="13" t="s">
        <v>72</v>
      </c>
      <c r="AY444" s="196" t="s">
        <v>152</v>
      </c>
    </row>
    <row r="445" s="13" customFormat="1">
      <c r="A445" s="13"/>
      <c r="B445" s="194"/>
      <c r="C445" s="13"/>
      <c r="D445" s="195" t="s">
        <v>162</v>
      </c>
      <c r="E445" s="196" t="s">
        <v>3</v>
      </c>
      <c r="F445" s="197" t="s">
        <v>1454</v>
      </c>
      <c r="G445" s="13"/>
      <c r="H445" s="198">
        <v>11.68</v>
      </c>
      <c r="I445" s="199"/>
      <c r="J445" s="13"/>
      <c r="K445" s="13"/>
      <c r="L445" s="194"/>
      <c r="M445" s="200"/>
      <c r="N445" s="201"/>
      <c r="O445" s="201"/>
      <c r="P445" s="201"/>
      <c r="Q445" s="201"/>
      <c r="R445" s="201"/>
      <c r="S445" s="201"/>
      <c r="T445" s="20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6" t="s">
        <v>162</v>
      </c>
      <c r="AU445" s="196" t="s">
        <v>81</v>
      </c>
      <c r="AV445" s="13" t="s">
        <v>81</v>
      </c>
      <c r="AW445" s="13" t="s">
        <v>33</v>
      </c>
      <c r="AX445" s="13" t="s">
        <v>72</v>
      </c>
      <c r="AY445" s="196" t="s">
        <v>152</v>
      </c>
    </row>
    <row r="446" s="13" customFormat="1">
      <c r="A446" s="13"/>
      <c r="B446" s="194"/>
      <c r="C446" s="13"/>
      <c r="D446" s="195" t="s">
        <v>162</v>
      </c>
      <c r="E446" s="196" t="s">
        <v>3</v>
      </c>
      <c r="F446" s="197" t="s">
        <v>1455</v>
      </c>
      <c r="G446" s="13"/>
      <c r="H446" s="198">
        <v>13.140000000000001</v>
      </c>
      <c r="I446" s="199"/>
      <c r="J446" s="13"/>
      <c r="K446" s="13"/>
      <c r="L446" s="194"/>
      <c r="M446" s="200"/>
      <c r="N446" s="201"/>
      <c r="O446" s="201"/>
      <c r="P446" s="201"/>
      <c r="Q446" s="201"/>
      <c r="R446" s="201"/>
      <c r="S446" s="201"/>
      <c r="T446" s="20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6" t="s">
        <v>162</v>
      </c>
      <c r="AU446" s="196" t="s">
        <v>81</v>
      </c>
      <c r="AV446" s="13" t="s">
        <v>81</v>
      </c>
      <c r="AW446" s="13" t="s">
        <v>33</v>
      </c>
      <c r="AX446" s="13" t="s">
        <v>72</v>
      </c>
      <c r="AY446" s="196" t="s">
        <v>152</v>
      </c>
    </row>
    <row r="447" s="13" customFormat="1">
      <c r="A447" s="13"/>
      <c r="B447" s="194"/>
      <c r="C447" s="13"/>
      <c r="D447" s="195" t="s">
        <v>162</v>
      </c>
      <c r="E447" s="196" t="s">
        <v>3</v>
      </c>
      <c r="F447" s="197" t="s">
        <v>1456</v>
      </c>
      <c r="G447" s="13"/>
      <c r="H447" s="198">
        <v>12.811999999999999</v>
      </c>
      <c r="I447" s="199"/>
      <c r="J447" s="13"/>
      <c r="K447" s="13"/>
      <c r="L447" s="194"/>
      <c r="M447" s="200"/>
      <c r="N447" s="201"/>
      <c r="O447" s="201"/>
      <c r="P447" s="201"/>
      <c r="Q447" s="201"/>
      <c r="R447" s="201"/>
      <c r="S447" s="201"/>
      <c r="T447" s="20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6" t="s">
        <v>162</v>
      </c>
      <c r="AU447" s="196" t="s">
        <v>81</v>
      </c>
      <c r="AV447" s="13" t="s">
        <v>81</v>
      </c>
      <c r="AW447" s="13" t="s">
        <v>33</v>
      </c>
      <c r="AX447" s="13" t="s">
        <v>72</v>
      </c>
      <c r="AY447" s="196" t="s">
        <v>152</v>
      </c>
    </row>
    <row r="448" s="13" customFormat="1">
      <c r="A448" s="13"/>
      <c r="B448" s="194"/>
      <c r="C448" s="13"/>
      <c r="D448" s="195" t="s">
        <v>162</v>
      </c>
      <c r="E448" s="196" t="s">
        <v>3</v>
      </c>
      <c r="F448" s="197" t="s">
        <v>1457</v>
      </c>
      <c r="G448" s="13"/>
      <c r="H448" s="198">
        <v>2.9199999999999999</v>
      </c>
      <c r="I448" s="199"/>
      <c r="J448" s="13"/>
      <c r="K448" s="13"/>
      <c r="L448" s="194"/>
      <c r="M448" s="200"/>
      <c r="N448" s="201"/>
      <c r="O448" s="201"/>
      <c r="P448" s="201"/>
      <c r="Q448" s="201"/>
      <c r="R448" s="201"/>
      <c r="S448" s="201"/>
      <c r="T448" s="20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6" t="s">
        <v>162</v>
      </c>
      <c r="AU448" s="196" t="s">
        <v>81</v>
      </c>
      <c r="AV448" s="13" t="s">
        <v>81</v>
      </c>
      <c r="AW448" s="13" t="s">
        <v>33</v>
      </c>
      <c r="AX448" s="13" t="s">
        <v>72</v>
      </c>
      <c r="AY448" s="196" t="s">
        <v>152</v>
      </c>
    </row>
    <row r="449" s="16" customFormat="1">
      <c r="A449" s="16"/>
      <c r="B449" s="219"/>
      <c r="C449" s="16"/>
      <c r="D449" s="195" t="s">
        <v>162</v>
      </c>
      <c r="E449" s="220" t="s">
        <v>3</v>
      </c>
      <c r="F449" s="221" t="s">
        <v>314</v>
      </c>
      <c r="G449" s="16"/>
      <c r="H449" s="222">
        <v>78.099000000000004</v>
      </c>
      <c r="I449" s="223"/>
      <c r="J449" s="16"/>
      <c r="K449" s="16"/>
      <c r="L449" s="219"/>
      <c r="M449" s="224"/>
      <c r="N449" s="225"/>
      <c r="O449" s="225"/>
      <c r="P449" s="225"/>
      <c r="Q449" s="225"/>
      <c r="R449" s="225"/>
      <c r="S449" s="225"/>
      <c r="T449" s="22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20" t="s">
        <v>162</v>
      </c>
      <c r="AU449" s="220" t="s">
        <v>81</v>
      </c>
      <c r="AV449" s="16" t="s">
        <v>168</v>
      </c>
      <c r="AW449" s="16" t="s">
        <v>33</v>
      </c>
      <c r="AX449" s="16" t="s">
        <v>72</v>
      </c>
      <c r="AY449" s="220" t="s">
        <v>152</v>
      </c>
    </row>
    <row r="450" s="13" customFormat="1">
      <c r="A450" s="13"/>
      <c r="B450" s="194"/>
      <c r="C450" s="13"/>
      <c r="D450" s="195" t="s">
        <v>162</v>
      </c>
      <c r="E450" s="196" t="s">
        <v>3</v>
      </c>
      <c r="F450" s="197" t="s">
        <v>1458</v>
      </c>
      <c r="G450" s="13"/>
      <c r="H450" s="198">
        <v>3.04</v>
      </c>
      <c r="I450" s="199"/>
      <c r="J450" s="13"/>
      <c r="K450" s="13"/>
      <c r="L450" s="194"/>
      <c r="M450" s="200"/>
      <c r="N450" s="201"/>
      <c r="O450" s="201"/>
      <c r="P450" s="201"/>
      <c r="Q450" s="201"/>
      <c r="R450" s="201"/>
      <c r="S450" s="201"/>
      <c r="T450" s="20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6" t="s">
        <v>162</v>
      </c>
      <c r="AU450" s="196" t="s">
        <v>81</v>
      </c>
      <c r="AV450" s="13" t="s">
        <v>81</v>
      </c>
      <c r="AW450" s="13" t="s">
        <v>33</v>
      </c>
      <c r="AX450" s="13" t="s">
        <v>72</v>
      </c>
      <c r="AY450" s="196" t="s">
        <v>152</v>
      </c>
    </row>
    <row r="451" s="16" customFormat="1">
      <c r="A451" s="16"/>
      <c r="B451" s="219"/>
      <c r="C451" s="16"/>
      <c r="D451" s="195" t="s">
        <v>162</v>
      </c>
      <c r="E451" s="220" t="s">
        <v>3</v>
      </c>
      <c r="F451" s="221" t="s">
        <v>314</v>
      </c>
      <c r="G451" s="16"/>
      <c r="H451" s="222">
        <v>3.04</v>
      </c>
      <c r="I451" s="223"/>
      <c r="J451" s="16"/>
      <c r="K451" s="16"/>
      <c r="L451" s="219"/>
      <c r="M451" s="224"/>
      <c r="N451" s="225"/>
      <c r="O451" s="225"/>
      <c r="P451" s="225"/>
      <c r="Q451" s="225"/>
      <c r="R451" s="225"/>
      <c r="S451" s="225"/>
      <c r="T451" s="22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20" t="s">
        <v>162</v>
      </c>
      <c r="AU451" s="220" t="s">
        <v>81</v>
      </c>
      <c r="AV451" s="16" t="s">
        <v>168</v>
      </c>
      <c r="AW451" s="16" t="s">
        <v>33</v>
      </c>
      <c r="AX451" s="16" t="s">
        <v>72</v>
      </c>
      <c r="AY451" s="220" t="s">
        <v>152</v>
      </c>
    </row>
    <row r="452" s="15" customFormat="1">
      <c r="A452" s="15"/>
      <c r="B452" s="210"/>
      <c r="C452" s="15"/>
      <c r="D452" s="195" t="s">
        <v>162</v>
      </c>
      <c r="E452" s="211" t="s">
        <v>3</v>
      </c>
      <c r="F452" s="212" t="s">
        <v>242</v>
      </c>
      <c r="G452" s="15"/>
      <c r="H452" s="213">
        <v>81.13900000000001</v>
      </c>
      <c r="I452" s="214"/>
      <c r="J452" s="15"/>
      <c r="K452" s="15"/>
      <c r="L452" s="210"/>
      <c r="M452" s="215"/>
      <c r="N452" s="216"/>
      <c r="O452" s="216"/>
      <c r="P452" s="216"/>
      <c r="Q452" s="216"/>
      <c r="R452" s="216"/>
      <c r="S452" s="216"/>
      <c r="T452" s="21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11" t="s">
        <v>162</v>
      </c>
      <c r="AU452" s="211" t="s">
        <v>81</v>
      </c>
      <c r="AV452" s="15" t="s">
        <v>158</v>
      </c>
      <c r="AW452" s="15" t="s">
        <v>33</v>
      </c>
      <c r="AX452" s="15" t="s">
        <v>79</v>
      </c>
      <c r="AY452" s="211" t="s">
        <v>152</v>
      </c>
    </row>
    <row r="453" s="2" customFormat="1" ht="33" customHeight="1">
      <c r="A453" s="39"/>
      <c r="B453" s="174"/>
      <c r="C453" s="175" t="s">
        <v>751</v>
      </c>
      <c r="D453" s="175" t="s">
        <v>154</v>
      </c>
      <c r="E453" s="176" t="s">
        <v>846</v>
      </c>
      <c r="F453" s="177" t="s">
        <v>847</v>
      </c>
      <c r="G453" s="178" t="s">
        <v>157</v>
      </c>
      <c r="H453" s="179">
        <v>81.138999999999996</v>
      </c>
      <c r="I453" s="180"/>
      <c r="J453" s="181">
        <f>ROUND(I453*H453,2)</f>
        <v>0</v>
      </c>
      <c r="K453" s="182"/>
      <c r="L453" s="40"/>
      <c r="M453" s="183" t="s">
        <v>3</v>
      </c>
      <c r="N453" s="184" t="s">
        <v>43</v>
      </c>
      <c r="O453" s="73"/>
      <c r="P453" s="185">
        <f>O453*H453</f>
        <v>0</v>
      </c>
      <c r="Q453" s="185">
        <v>0</v>
      </c>
      <c r="R453" s="185">
        <f>Q453*H453</f>
        <v>0</v>
      </c>
      <c r="S453" s="185">
        <v>0</v>
      </c>
      <c r="T453" s="18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187" t="s">
        <v>279</v>
      </c>
      <c r="AT453" s="187" t="s">
        <v>154</v>
      </c>
      <c r="AU453" s="187" t="s">
        <v>81</v>
      </c>
      <c r="AY453" s="20" t="s">
        <v>152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79</v>
      </c>
      <c r="BK453" s="188">
        <f>ROUND(I453*H453,2)</f>
        <v>0</v>
      </c>
      <c r="BL453" s="20" t="s">
        <v>279</v>
      </c>
      <c r="BM453" s="187" t="s">
        <v>1459</v>
      </c>
    </row>
    <row r="454" s="2" customFormat="1">
      <c r="A454" s="39"/>
      <c r="B454" s="40"/>
      <c r="C454" s="39"/>
      <c r="D454" s="189" t="s">
        <v>160</v>
      </c>
      <c r="E454" s="39"/>
      <c r="F454" s="190" t="s">
        <v>849</v>
      </c>
      <c r="G454" s="39"/>
      <c r="H454" s="39"/>
      <c r="I454" s="191"/>
      <c r="J454" s="39"/>
      <c r="K454" s="39"/>
      <c r="L454" s="40"/>
      <c r="M454" s="192"/>
      <c r="N454" s="193"/>
      <c r="O454" s="73"/>
      <c r="P454" s="73"/>
      <c r="Q454" s="73"/>
      <c r="R454" s="73"/>
      <c r="S454" s="73"/>
      <c r="T454" s="74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20" t="s">
        <v>160</v>
      </c>
      <c r="AU454" s="20" t="s">
        <v>81</v>
      </c>
    </row>
    <row r="455" s="2" customFormat="1" ht="33" customHeight="1">
      <c r="A455" s="39"/>
      <c r="B455" s="174"/>
      <c r="C455" s="175" t="s">
        <v>759</v>
      </c>
      <c r="D455" s="175" t="s">
        <v>154</v>
      </c>
      <c r="E455" s="176" t="s">
        <v>851</v>
      </c>
      <c r="F455" s="177" t="s">
        <v>852</v>
      </c>
      <c r="G455" s="178" t="s">
        <v>157</v>
      </c>
      <c r="H455" s="179">
        <v>81.138999999999996</v>
      </c>
      <c r="I455" s="180"/>
      <c r="J455" s="181">
        <f>ROUND(I455*H455,2)</f>
        <v>0</v>
      </c>
      <c r="K455" s="182"/>
      <c r="L455" s="40"/>
      <c r="M455" s="183" t="s">
        <v>3</v>
      </c>
      <c r="N455" s="184" t="s">
        <v>43</v>
      </c>
      <c r="O455" s="73"/>
      <c r="P455" s="185">
        <f>O455*H455</f>
        <v>0</v>
      </c>
      <c r="Q455" s="185">
        <v>0.00081999999999999998</v>
      </c>
      <c r="R455" s="185">
        <f>Q455*H455</f>
        <v>0.066533979999999993</v>
      </c>
      <c r="S455" s="185">
        <v>0</v>
      </c>
      <c r="T455" s="18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187" t="s">
        <v>279</v>
      </c>
      <c r="AT455" s="187" t="s">
        <v>154</v>
      </c>
      <c r="AU455" s="187" t="s">
        <v>81</v>
      </c>
      <c r="AY455" s="20" t="s">
        <v>152</v>
      </c>
      <c r="BE455" s="188">
        <f>IF(N455="základní",J455,0)</f>
        <v>0</v>
      </c>
      <c r="BF455" s="188">
        <f>IF(N455="snížená",J455,0)</f>
        <v>0</v>
      </c>
      <c r="BG455" s="188">
        <f>IF(N455="zákl. přenesená",J455,0)</f>
        <v>0</v>
      </c>
      <c r="BH455" s="188">
        <f>IF(N455="sníž. přenesená",J455,0)</f>
        <v>0</v>
      </c>
      <c r="BI455" s="188">
        <f>IF(N455="nulová",J455,0)</f>
        <v>0</v>
      </c>
      <c r="BJ455" s="20" t="s">
        <v>79</v>
      </c>
      <c r="BK455" s="188">
        <f>ROUND(I455*H455,2)</f>
        <v>0</v>
      </c>
      <c r="BL455" s="20" t="s">
        <v>279</v>
      </c>
      <c r="BM455" s="187" t="s">
        <v>1460</v>
      </c>
    </row>
    <row r="456" s="2" customFormat="1">
      <c r="A456" s="39"/>
      <c r="B456" s="40"/>
      <c r="C456" s="39"/>
      <c r="D456" s="189" t="s">
        <v>160</v>
      </c>
      <c r="E456" s="39"/>
      <c r="F456" s="190" t="s">
        <v>854</v>
      </c>
      <c r="G456" s="39"/>
      <c r="H456" s="39"/>
      <c r="I456" s="191"/>
      <c r="J456" s="39"/>
      <c r="K456" s="39"/>
      <c r="L456" s="40"/>
      <c r="M456" s="192"/>
      <c r="N456" s="193"/>
      <c r="O456" s="73"/>
      <c r="P456" s="73"/>
      <c r="Q456" s="73"/>
      <c r="R456" s="73"/>
      <c r="S456" s="73"/>
      <c r="T456" s="74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20" t="s">
        <v>160</v>
      </c>
      <c r="AU456" s="20" t="s">
        <v>81</v>
      </c>
    </row>
    <row r="457" s="12" customFormat="1" ht="22.8" customHeight="1">
      <c r="A457" s="12"/>
      <c r="B457" s="161"/>
      <c r="C457" s="12"/>
      <c r="D457" s="162" t="s">
        <v>71</v>
      </c>
      <c r="E457" s="172" t="s">
        <v>855</v>
      </c>
      <c r="F457" s="172" t="s">
        <v>856</v>
      </c>
      <c r="G457" s="12"/>
      <c r="H457" s="12"/>
      <c r="I457" s="164"/>
      <c r="J457" s="173">
        <f>BK457</f>
        <v>0</v>
      </c>
      <c r="K457" s="12"/>
      <c r="L457" s="161"/>
      <c r="M457" s="166"/>
      <c r="N457" s="167"/>
      <c r="O457" s="167"/>
      <c r="P457" s="168">
        <f>SUM(P458:P462)</f>
        <v>0</v>
      </c>
      <c r="Q457" s="167"/>
      <c r="R457" s="168">
        <f>SUM(R458:R462)</f>
        <v>0</v>
      </c>
      <c r="S457" s="167"/>
      <c r="T457" s="169">
        <f>SUM(T458:T462)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62" t="s">
        <v>158</v>
      </c>
      <c r="AT457" s="170" t="s">
        <v>71</v>
      </c>
      <c r="AU457" s="170" t="s">
        <v>79</v>
      </c>
      <c r="AY457" s="162" t="s">
        <v>152</v>
      </c>
      <c r="BK457" s="171">
        <f>SUM(BK458:BK462)</f>
        <v>0</v>
      </c>
    </row>
    <row r="458" s="2" customFormat="1" ht="24.15" customHeight="1">
      <c r="A458" s="39"/>
      <c r="B458" s="174"/>
      <c r="C458" s="175" t="s">
        <v>766</v>
      </c>
      <c r="D458" s="175" t="s">
        <v>154</v>
      </c>
      <c r="E458" s="176" t="s">
        <v>858</v>
      </c>
      <c r="F458" s="177" t="s">
        <v>859</v>
      </c>
      <c r="G458" s="178" t="s">
        <v>676</v>
      </c>
      <c r="H458" s="179">
        <v>1</v>
      </c>
      <c r="I458" s="180"/>
      <c r="J458" s="181">
        <f>ROUND(I458*H458,2)</f>
        <v>0</v>
      </c>
      <c r="K458" s="182"/>
      <c r="L458" s="40"/>
      <c r="M458" s="183" t="s">
        <v>3</v>
      </c>
      <c r="N458" s="184" t="s">
        <v>43</v>
      </c>
      <c r="O458" s="73"/>
      <c r="P458" s="185">
        <f>O458*H458</f>
        <v>0</v>
      </c>
      <c r="Q458" s="185">
        <v>0</v>
      </c>
      <c r="R458" s="185">
        <f>Q458*H458</f>
        <v>0</v>
      </c>
      <c r="S458" s="185">
        <v>0</v>
      </c>
      <c r="T458" s="18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187" t="s">
        <v>860</v>
      </c>
      <c r="AT458" s="187" t="s">
        <v>154</v>
      </c>
      <c r="AU458" s="187" t="s">
        <v>81</v>
      </c>
      <c r="AY458" s="20" t="s">
        <v>152</v>
      </c>
      <c r="BE458" s="188">
        <f>IF(N458="základní",J458,0)</f>
        <v>0</v>
      </c>
      <c r="BF458" s="188">
        <f>IF(N458="snížená",J458,0)</f>
        <v>0</v>
      </c>
      <c r="BG458" s="188">
        <f>IF(N458="zákl. přenesená",J458,0)</f>
        <v>0</v>
      </c>
      <c r="BH458" s="188">
        <f>IF(N458="sníž. přenesená",J458,0)</f>
        <v>0</v>
      </c>
      <c r="BI458" s="188">
        <f>IF(N458="nulová",J458,0)</f>
        <v>0</v>
      </c>
      <c r="BJ458" s="20" t="s">
        <v>79</v>
      </c>
      <c r="BK458" s="188">
        <f>ROUND(I458*H458,2)</f>
        <v>0</v>
      </c>
      <c r="BL458" s="20" t="s">
        <v>860</v>
      </c>
      <c r="BM458" s="187" t="s">
        <v>1461</v>
      </c>
    </row>
    <row r="459" s="2" customFormat="1" ht="24.15" customHeight="1">
      <c r="A459" s="39"/>
      <c r="B459" s="174"/>
      <c r="C459" s="175" t="s">
        <v>771</v>
      </c>
      <c r="D459" s="175" t="s">
        <v>154</v>
      </c>
      <c r="E459" s="176" t="s">
        <v>863</v>
      </c>
      <c r="F459" s="177" t="s">
        <v>864</v>
      </c>
      <c r="G459" s="178" t="s">
        <v>157</v>
      </c>
      <c r="H459" s="179">
        <v>175.19999999999999</v>
      </c>
      <c r="I459" s="180"/>
      <c r="J459" s="181">
        <f>ROUND(I459*H459,2)</f>
        <v>0</v>
      </c>
      <c r="K459" s="182"/>
      <c r="L459" s="40"/>
      <c r="M459" s="183" t="s">
        <v>3</v>
      </c>
      <c r="N459" s="184" t="s">
        <v>43</v>
      </c>
      <c r="O459" s="73"/>
      <c r="P459" s="185">
        <f>O459*H459</f>
        <v>0</v>
      </c>
      <c r="Q459" s="185">
        <v>0</v>
      </c>
      <c r="R459" s="185">
        <f>Q459*H459</f>
        <v>0</v>
      </c>
      <c r="S459" s="185">
        <v>0</v>
      </c>
      <c r="T459" s="18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87" t="s">
        <v>860</v>
      </c>
      <c r="AT459" s="187" t="s">
        <v>154</v>
      </c>
      <c r="AU459" s="187" t="s">
        <v>81</v>
      </c>
      <c r="AY459" s="20" t="s">
        <v>152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20" t="s">
        <v>79</v>
      </c>
      <c r="BK459" s="188">
        <f>ROUND(I459*H459,2)</f>
        <v>0</v>
      </c>
      <c r="BL459" s="20" t="s">
        <v>860</v>
      </c>
      <c r="BM459" s="187" t="s">
        <v>1462</v>
      </c>
    </row>
    <row r="460" s="13" customFormat="1">
      <c r="A460" s="13"/>
      <c r="B460" s="194"/>
      <c r="C460" s="13"/>
      <c r="D460" s="195" t="s">
        <v>162</v>
      </c>
      <c r="E460" s="196" t="s">
        <v>3</v>
      </c>
      <c r="F460" s="197" t="s">
        <v>1463</v>
      </c>
      <c r="G460" s="13"/>
      <c r="H460" s="198">
        <v>87.599999999999994</v>
      </c>
      <c r="I460" s="199"/>
      <c r="J460" s="13"/>
      <c r="K460" s="13"/>
      <c r="L460" s="194"/>
      <c r="M460" s="200"/>
      <c r="N460" s="201"/>
      <c r="O460" s="201"/>
      <c r="P460" s="201"/>
      <c r="Q460" s="201"/>
      <c r="R460" s="201"/>
      <c r="S460" s="201"/>
      <c r="T460" s="20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6" t="s">
        <v>162</v>
      </c>
      <c r="AU460" s="196" t="s">
        <v>81</v>
      </c>
      <c r="AV460" s="13" t="s">
        <v>81</v>
      </c>
      <c r="AW460" s="13" t="s">
        <v>33</v>
      </c>
      <c r="AX460" s="13" t="s">
        <v>72</v>
      </c>
      <c r="AY460" s="196" t="s">
        <v>152</v>
      </c>
    </row>
    <row r="461" s="13" customFormat="1">
      <c r="A461" s="13"/>
      <c r="B461" s="194"/>
      <c r="C461" s="13"/>
      <c r="D461" s="195" t="s">
        <v>162</v>
      </c>
      <c r="E461" s="196" t="s">
        <v>3</v>
      </c>
      <c r="F461" s="197" t="s">
        <v>1328</v>
      </c>
      <c r="G461" s="13"/>
      <c r="H461" s="198">
        <v>87.599999999999994</v>
      </c>
      <c r="I461" s="199"/>
      <c r="J461" s="13"/>
      <c r="K461" s="13"/>
      <c r="L461" s="194"/>
      <c r="M461" s="200"/>
      <c r="N461" s="201"/>
      <c r="O461" s="201"/>
      <c r="P461" s="201"/>
      <c r="Q461" s="201"/>
      <c r="R461" s="201"/>
      <c r="S461" s="201"/>
      <c r="T461" s="20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6" t="s">
        <v>162</v>
      </c>
      <c r="AU461" s="196" t="s">
        <v>81</v>
      </c>
      <c r="AV461" s="13" t="s">
        <v>81</v>
      </c>
      <c r="AW461" s="13" t="s">
        <v>33</v>
      </c>
      <c r="AX461" s="13" t="s">
        <v>72</v>
      </c>
      <c r="AY461" s="196" t="s">
        <v>152</v>
      </c>
    </row>
    <row r="462" s="15" customFormat="1">
      <c r="A462" s="15"/>
      <c r="B462" s="210"/>
      <c r="C462" s="15"/>
      <c r="D462" s="195" t="s">
        <v>162</v>
      </c>
      <c r="E462" s="211" t="s">
        <v>3</v>
      </c>
      <c r="F462" s="212" t="s">
        <v>242</v>
      </c>
      <c r="G462" s="15"/>
      <c r="H462" s="213">
        <v>175.19999999999999</v>
      </c>
      <c r="I462" s="214"/>
      <c r="J462" s="15"/>
      <c r="K462" s="15"/>
      <c r="L462" s="210"/>
      <c r="M462" s="239"/>
      <c r="N462" s="240"/>
      <c r="O462" s="240"/>
      <c r="P462" s="240"/>
      <c r="Q462" s="240"/>
      <c r="R462" s="240"/>
      <c r="S462" s="240"/>
      <c r="T462" s="241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11" t="s">
        <v>162</v>
      </c>
      <c r="AU462" s="211" t="s">
        <v>81</v>
      </c>
      <c r="AV462" s="15" t="s">
        <v>158</v>
      </c>
      <c r="AW462" s="15" t="s">
        <v>33</v>
      </c>
      <c r="AX462" s="15" t="s">
        <v>79</v>
      </c>
      <c r="AY462" s="211" t="s">
        <v>152</v>
      </c>
    </row>
    <row r="463" s="2" customFormat="1" ht="6.96" customHeight="1">
      <c r="A463" s="39"/>
      <c r="B463" s="56"/>
      <c r="C463" s="57"/>
      <c r="D463" s="57"/>
      <c r="E463" s="57"/>
      <c r="F463" s="57"/>
      <c r="G463" s="57"/>
      <c r="H463" s="57"/>
      <c r="I463" s="57"/>
      <c r="J463" s="57"/>
      <c r="K463" s="57"/>
      <c r="L463" s="40"/>
      <c r="M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</row>
  </sheetData>
  <autoFilter ref="C102:K4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13107123"/>
    <hyperlink ref="F110" r:id="rId2" display="https://podminky.urs.cz/item/CS_URS_2021_02/113107143"/>
    <hyperlink ref="F113" r:id="rId3" display="https://podminky.urs.cz/item/CS_URS_2021_02/132212111"/>
    <hyperlink ref="F116" r:id="rId4" display="https://podminky.urs.cz/item/CS_URS_2021_02/174211101"/>
    <hyperlink ref="F119" r:id="rId5" display="https://podminky.urs.cz/item/CS_URS_2021_02/564871116"/>
    <hyperlink ref="F122" r:id="rId6" display="https://podminky.urs.cz/item/CS_URS_2021_02/565155101"/>
    <hyperlink ref="F125" r:id="rId7" display="https://podminky.urs.cz/item/CS_URS_2021_02/573111111"/>
    <hyperlink ref="F128" r:id="rId8" display="https://podminky.urs.cz/item/CS_URS_2021_02/573211109"/>
    <hyperlink ref="F131" r:id="rId9" display="https://podminky.urs.cz/item/CS_URS_2021_02/577134111"/>
    <hyperlink ref="F135" r:id="rId10" display="https://podminky.urs.cz/item/CS_URS_2021_02/623631001"/>
    <hyperlink ref="F147" r:id="rId11" display="https://podminky.urs.cz/item/CS_URS_2021_02/919121122"/>
    <hyperlink ref="F150" r:id="rId12" display="https://podminky.urs.cz/item/CS_URS_2021_02/919735113"/>
    <hyperlink ref="F152" r:id="rId13" display="https://podminky.urs.cz/item/CS_URS_2021_02/941121113"/>
    <hyperlink ref="F161" r:id="rId14" display="https://podminky.urs.cz/item/CS_URS_2021_02/941121213"/>
    <hyperlink ref="F165" r:id="rId15" display="https://podminky.urs.cz/item/CS_URS_2021_02/941121813"/>
    <hyperlink ref="F167" r:id="rId16" display="https://podminky.urs.cz/item/CS_URS_2021_02/944511111"/>
    <hyperlink ref="F169" r:id="rId17" display="https://podminky.urs.cz/item/CS_URS_2021_02/944511211"/>
    <hyperlink ref="F172" r:id="rId18" display="https://podminky.urs.cz/item/CS_URS_2021_02/944511811"/>
    <hyperlink ref="F174" r:id="rId19" display="https://podminky.urs.cz/item/CS_URS_2021_02/945231111"/>
    <hyperlink ref="F176" r:id="rId20" display="https://podminky.urs.cz/item/CS_URS_2021_02/949101111"/>
    <hyperlink ref="F178" r:id="rId21" display="https://podminky.urs.cz/item/CS_URS_2021_02/978023471"/>
    <hyperlink ref="F189" r:id="rId22" display="https://podminky.urs.cz/item/CS_URS_2021_02/985131111"/>
    <hyperlink ref="F204" r:id="rId23" display="https://podminky.urs.cz/item/CS_URS_2021_02/985311111"/>
    <hyperlink ref="F210" r:id="rId24" display="https://podminky.urs.cz/item/CS_URS_2021_02/997013120"/>
    <hyperlink ref="F212" r:id="rId25" display="https://podminky.urs.cz/item/CS_URS_2021_02/997013501"/>
    <hyperlink ref="F214" r:id="rId26" display="https://podminky.urs.cz/item/CS_URS_2021_02/997013509"/>
    <hyperlink ref="F218" r:id="rId27" display="https://podminky.urs.cz/item/CS_URS_2021_02/997013609"/>
    <hyperlink ref="F222" r:id="rId28" display="https://podminky.urs.cz/item/CS_URS_2021_02/998011004"/>
    <hyperlink ref="F226" r:id="rId29" display="https://podminky.urs.cz/item/CS_URS_2021_02/712400845"/>
    <hyperlink ref="F228" r:id="rId30" display="https://podminky.urs.cz/item/CS_URS_2021_02/712431111"/>
    <hyperlink ref="F234" r:id="rId31" display="https://podminky.urs.cz/item/CS_URS_2021_02/62853010"/>
    <hyperlink ref="F237" r:id="rId32" display="https://podminky.urs.cz/item/CS_URS_2021_02/998712104"/>
    <hyperlink ref="F241" r:id="rId33" display="https://podminky.urs.cz/item/CS_URS_2021_02/998721204"/>
    <hyperlink ref="F244" r:id="rId34" display="https://podminky.urs.cz/item/CS_URS_2021_02/751398022"/>
    <hyperlink ref="F249" r:id="rId35" display="https://podminky.urs.cz/item/CS_URS_2021_02/42972306"/>
    <hyperlink ref="F251" r:id="rId36" display="https://podminky.urs.cz/item/CS_URS_2021_02/751398822"/>
    <hyperlink ref="F253" r:id="rId37" display="https://podminky.urs.cz/item/CS_URS_2021_02/998751203"/>
    <hyperlink ref="F256" r:id="rId38" display="https://podminky.urs.cz/item/CS_URS_2021_02/762341210"/>
    <hyperlink ref="F259" r:id="rId39" display="https://podminky.urs.cz/item/CS_URS_2021_02/60515111"/>
    <hyperlink ref="F263" r:id="rId40" display="https://podminky.urs.cz/item/CS_URS_2021_02/762341811"/>
    <hyperlink ref="F266" r:id="rId41" display="https://podminky.urs.cz/item/CS_URS_2021_02/762342214"/>
    <hyperlink ref="F269" r:id="rId42" display="https://podminky.urs.cz/item/CS_URS_2021_02/762342511"/>
    <hyperlink ref="F274" r:id="rId43" display="https://podminky.urs.cz/item/CS_URS_2021_02/60514114"/>
    <hyperlink ref="F281" r:id="rId44" display="https://podminky.urs.cz/item/CS_URS_2021_02/762342812"/>
    <hyperlink ref="F286" r:id="rId45" display="https://podminky.urs.cz/item/CS_URS_2021_02/762395000"/>
    <hyperlink ref="F294" r:id="rId46" display="https://podminky.urs.cz/item/CS_URS_2021_02/998762104"/>
    <hyperlink ref="F297" r:id="rId47" display="https://podminky.urs.cz/item/CS_URS_2021_02/764001821"/>
    <hyperlink ref="F302" r:id="rId48" display="https://podminky.urs.cz/item/CS_URS_2021_02/764001891"/>
    <hyperlink ref="F304" r:id="rId49" display="https://podminky.urs.cz/item/CS_URS_2021_02/764002861"/>
    <hyperlink ref="F307" r:id="rId50" display="https://podminky.urs.cz/item/CS_URS_2021_02/764002871"/>
    <hyperlink ref="F310" r:id="rId51" display="https://podminky.urs.cz/item/CS_URS_2021_02/764004811"/>
    <hyperlink ref="F313" r:id="rId52" display="https://podminky.urs.cz/item/CS_URS_2021_02/764004861"/>
    <hyperlink ref="F316" r:id="rId53" display="https://podminky.urs.cz/item/CS_URS_2021_02/764131401"/>
    <hyperlink ref="F319" r:id="rId54" display="https://podminky.urs.cz/item/CS_URS_2021_02/764131403"/>
    <hyperlink ref="F322" r:id="rId55" display="https://podminky.urs.cz/item/CS_URS_2021_02/764236401"/>
    <hyperlink ref="F325" r:id="rId56" display="https://podminky.urs.cz/item/CS_URS_2021_02/764238411"/>
    <hyperlink ref="F331" r:id="rId57" display="https://podminky.urs.cz/item/CS_URS_2021_02/764538402"/>
    <hyperlink ref="F351" r:id="rId58" display="https://podminky.urs.cz/item/CS_URS_2021_02/998764104"/>
    <hyperlink ref="F354" r:id="rId59" display="https://podminky.urs.cz/item/CS_URS_2021_02/765111845"/>
    <hyperlink ref="F357" r:id="rId60" display="https://podminky.urs.cz/item/CS_URS_2021_02/765191011"/>
    <hyperlink ref="F360" r:id="rId61" display="https://podminky.urs.cz/item/CS_URS_2021_02/28329268"/>
    <hyperlink ref="F363" r:id="rId62" display="https://podminky.urs.cz/item/CS_URS_2021_02/765191013"/>
    <hyperlink ref="F366" r:id="rId63" display="https://podminky.urs.cz/item/CS_URS_2021_02/28329042"/>
    <hyperlink ref="F369" r:id="rId64" display="https://podminky.urs.cz/item/CS_URS_2021_02/765191901"/>
    <hyperlink ref="F372" r:id="rId65" display="https://podminky.urs.cz/item/CS_URS_2021_02/765193001"/>
    <hyperlink ref="F375" r:id="rId66" display="https://podminky.urs.cz/item/CS_URS_2021_02/28329043"/>
    <hyperlink ref="F380" r:id="rId67" display="https://podminky.urs.cz/item/CS_URS_2021_02/998765104"/>
    <hyperlink ref="F383" r:id="rId68" display="https://podminky.urs.cz/item/CS_URS_2021_02/767851104"/>
    <hyperlink ref="F385" r:id="rId69" display="https://podminky.urs.cz/item/CS_URS_2021_02/14550256"/>
    <hyperlink ref="F392" r:id="rId70" display="https://podminky.urs.cz/item/CS_URS_2021_02/14550250"/>
    <hyperlink ref="F398" r:id="rId71" display="https://podminky.urs.cz/item/CS_URS_2021_02/14550144"/>
    <hyperlink ref="F404" r:id="rId72" display="https://podminky.urs.cz/item/CS_URS_2021_02/13611248"/>
    <hyperlink ref="F408" r:id="rId73" display="https://podminky.urs.cz/item/CS_URS_2021_02/60511109"/>
    <hyperlink ref="F411" r:id="rId74" display="https://podminky.urs.cz/item/CS_URS_2021_02/767851803"/>
    <hyperlink ref="F415" r:id="rId75" display="https://podminky.urs.cz/item/CS_URS_2021_02/998767204"/>
    <hyperlink ref="F418" r:id="rId76" display="https://podminky.urs.cz/item/CS_URS_2021_02/783213021"/>
    <hyperlink ref="F426" r:id="rId77" display="https://podminky.urs.cz/item/CS_URS_2021_02/783213121"/>
    <hyperlink ref="F431" r:id="rId78" display="https://podminky.urs.cz/item/CS_URS_2021_02/783306801"/>
    <hyperlink ref="F434" r:id="rId79" display="https://podminky.urs.cz/item/CS_URS_2021_02/783314101"/>
    <hyperlink ref="F436" r:id="rId80" display="https://podminky.urs.cz/item/CS_URS_2021_02/783317101"/>
    <hyperlink ref="F439" r:id="rId81" display="https://podminky.urs.cz/item/CS_URS_2021_02/789321211"/>
    <hyperlink ref="F454" r:id="rId82" display="https://podminky.urs.cz/item/CS_URS_2021_02/789321221"/>
    <hyperlink ref="F456" r:id="rId83" display="https://podminky.urs.cz/item/CS_URS_2021_02/789421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1464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1465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35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ROUND(J85,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ROUND((SUM(BE85:BE110)),  2)</f>
        <v>0</v>
      </c>
      <c r="G35" s="39"/>
      <c r="H35" s="39"/>
      <c r="I35" s="132">
        <v>0.20999999999999999</v>
      </c>
      <c r="J35" s="131">
        <f>ROUND(((SUM(BE85:BE110))*I35),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ROUND((SUM(BF85:BF110)),  2)</f>
        <v>0</v>
      </c>
      <c r="G36" s="39"/>
      <c r="H36" s="39"/>
      <c r="I36" s="132">
        <v>0.14999999999999999</v>
      </c>
      <c r="J36" s="131">
        <f>ROUND(((SUM(BF85:BF110))*I36),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ROUND((SUM(BG85:BG110)),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ROUND((SUM(BH85:BH110)),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ROUND((SUM(BI85:BI110)),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1464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02-I - ETAPA 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J85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2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24" t="str">
        <f>E7</f>
        <v>Obnova střechy MZe, Těšnov, Praha I - Nové Město</v>
      </c>
      <c r="F73" s="33"/>
      <c r="G73" s="33"/>
      <c r="H73" s="33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3"/>
      <c r="C74" s="33" t="s">
        <v>111</v>
      </c>
      <c r="L74" s="23"/>
    </row>
    <row r="75" s="2" customFormat="1" ht="16.5" customHeight="1">
      <c r="A75" s="39"/>
      <c r="B75" s="40"/>
      <c r="C75" s="39"/>
      <c r="D75" s="39"/>
      <c r="E75" s="124" t="s">
        <v>1464</v>
      </c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63" t="str">
        <f>E11</f>
        <v>02-I - ETAPA I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39"/>
      <c r="E79" s="39"/>
      <c r="F79" s="28" t="str">
        <f>F14</f>
        <v xml:space="preserve"> </v>
      </c>
      <c r="G79" s="39"/>
      <c r="H79" s="39"/>
      <c r="I79" s="33" t="s">
        <v>23</v>
      </c>
      <c r="J79" s="65" t="str">
        <f>IF(J14="","",J14)</f>
        <v>7. 12. 2021</v>
      </c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39"/>
      <c r="E81" s="39"/>
      <c r="F81" s="28" t="str">
        <f>E17</f>
        <v xml:space="preserve"> </v>
      </c>
      <c r="G81" s="39"/>
      <c r="H81" s="39"/>
      <c r="I81" s="33" t="s">
        <v>30</v>
      </c>
      <c r="J81" s="37" t="str">
        <f>E23</f>
        <v>Energy Benefit Centre a.s.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28</v>
      </c>
      <c r="D82" s="39"/>
      <c r="E82" s="39"/>
      <c r="F82" s="28" t="str">
        <f>IF(E20="","",E20)</f>
        <v>Vyplň údaj</v>
      </c>
      <c r="G82" s="39"/>
      <c r="H82" s="39"/>
      <c r="I82" s="33" t="s">
        <v>34</v>
      </c>
      <c r="J82" s="37" t="str">
        <f>E26</f>
        <v>lacko.ondrej@seznam.cz (tel.:725535980)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50"/>
      <c r="B84" s="151"/>
      <c r="C84" s="152" t="s">
        <v>138</v>
      </c>
      <c r="D84" s="153" t="s">
        <v>57</v>
      </c>
      <c r="E84" s="153" t="s">
        <v>53</v>
      </c>
      <c r="F84" s="153" t="s">
        <v>54</v>
      </c>
      <c r="G84" s="153" t="s">
        <v>139</v>
      </c>
      <c r="H84" s="153" t="s">
        <v>140</v>
      </c>
      <c r="I84" s="153" t="s">
        <v>141</v>
      </c>
      <c r="J84" s="154" t="s">
        <v>117</v>
      </c>
      <c r="K84" s="155" t="s">
        <v>142</v>
      </c>
      <c r="L84" s="156"/>
      <c r="M84" s="81" t="s">
        <v>3</v>
      </c>
      <c r="N84" s="82" t="s">
        <v>42</v>
      </c>
      <c r="O84" s="82" t="s">
        <v>143</v>
      </c>
      <c r="P84" s="82" t="s">
        <v>144</v>
      </c>
      <c r="Q84" s="82" t="s">
        <v>145</v>
      </c>
      <c r="R84" s="82" t="s">
        <v>146</v>
      </c>
      <c r="S84" s="82" t="s">
        <v>147</v>
      </c>
      <c r="T84" s="83" t="s">
        <v>148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="2" customFormat="1" ht="22.8" customHeight="1">
      <c r="A85" s="39"/>
      <c r="B85" s="40"/>
      <c r="C85" s="88" t="s">
        <v>149</v>
      </c>
      <c r="D85" s="39"/>
      <c r="E85" s="39"/>
      <c r="F85" s="39"/>
      <c r="G85" s="39"/>
      <c r="H85" s="39"/>
      <c r="I85" s="39"/>
      <c r="J85" s="157">
        <f>BK85</f>
        <v>0</v>
      </c>
      <c r="K85" s="39"/>
      <c r="L85" s="40"/>
      <c r="M85" s="84"/>
      <c r="N85" s="69"/>
      <c r="O85" s="85"/>
      <c r="P85" s="158">
        <f>SUM(P86:P110)</f>
        <v>0</v>
      </c>
      <c r="Q85" s="85"/>
      <c r="R85" s="158">
        <f>SUM(R86:R110)</f>
        <v>0</v>
      </c>
      <c r="S85" s="85"/>
      <c r="T85" s="159">
        <f>SUM(T86:T110)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71</v>
      </c>
      <c r="AU85" s="20" t="s">
        <v>118</v>
      </c>
      <c r="BK85" s="160">
        <f>SUM(BK86:BK110)</f>
        <v>0</v>
      </c>
    </row>
    <row r="86" s="2" customFormat="1" ht="16.5" customHeight="1">
      <c r="A86" s="39"/>
      <c r="B86" s="174"/>
      <c r="C86" s="175" t="s">
        <v>79</v>
      </c>
      <c r="D86" s="175" t="s">
        <v>154</v>
      </c>
      <c r="E86" s="176" t="s">
        <v>1466</v>
      </c>
      <c r="F86" s="177" t="s">
        <v>1467</v>
      </c>
      <c r="G86" s="178" t="s">
        <v>247</v>
      </c>
      <c r="H86" s="179">
        <v>960</v>
      </c>
      <c r="I86" s="180"/>
      <c r="J86" s="181">
        <f>ROUND(I86*H86,2)</f>
        <v>0</v>
      </c>
      <c r="K86" s="182"/>
      <c r="L86" s="40"/>
      <c r="M86" s="183" t="s">
        <v>3</v>
      </c>
      <c r="N86" s="184" t="s">
        <v>43</v>
      </c>
      <c r="O86" s="7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87" t="s">
        <v>158</v>
      </c>
      <c r="AT86" s="187" t="s">
        <v>154</v>
      </c>
      <c r="AU86" s="187" t="s">
        <v>72</v>
      </c>
      <c r="AY86" s="20" t="s">
        <v>152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79</v>
      </c>
      <c r="BK86" s="188">
        <f>ROUND(I86*H86,2)</f>
        <v>0</v>
      </c>
      <c r="BL86" s="20" t="s">
        <v>158</v>
      </c>
      <c r="BM86" s="187" t="s">
        <v>1468</v>
      </c>
    </row>
    <row r="87" s="2" customFormat="1" ht="16.5" customHeight="1">
      <c r="A87" s="39"/>
      <c r="B87" s="174"/>
      <c r="C87" s="175" t="s">
        <v>81</v>
      </c>
      <c r="D87" s="175" t="s">
        <v>154</v>
      </c>
      <c r="E87" s="176" t="s">
        <v>1469</v>
      </c>
      <c r="F87" s="177" t="s">
        <v>1470</v>
      </c>
      <c r="G87" s="178" t="s">
        <v>1471</v>
      </c>
      <c r="H87" s="179">
        <v>285</v>
      </c>
      <c r="I87" s="180"/>
      <c r="J87" s="181">
        <f>ROUND(I87*H87,2)</f>
        <v>0</v>
      </c>
      <c r="K87" s="182"/>
      <c r="L87" s="40"/>
      <c r="M87" s="183" t="s">
        <v>3</v>
      </c>
      <c r="N87" s="184" t="s">
        <v>43</v>
      </c>
      <c r="O87" s="7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7" t="s">
        <v>158</v>
      </c>
      <c r="AT87" s="187" t="s">
        <v>154</v>
      </c>
      <c r="AU87" s="187" t="s">
        <v>72</v>
      </c>
      <c r="AY87" s="20" t="s">
        <v>152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158</v>
      </c>
      <c r="BM87" s="187" t="s">
        <v>1472</v>
      </c>
    </row>
    <row r="88" s="2" customFormat="1" ht="16.5" customHeight="1">
      <c r="A88" s="39"/>
      <c r="B88" s="174"/>
      <c r="C88" s="175" t="s">
        <v>168</v>
      </c>
      <c r="D88" s="175" t="s">
        <v>154</v>
      </c>
      <c r="E88" s="176" t="s">
        <v>1473</v>
      </c>
      <c r="F88" s="177" t="s">
        <v>1474</v>
      </c>
      <c r="G88" s="178" t="s">
        <v>1471</v>
      </c>
      <c r="H88" s="179">
        <v>19</v>
      </c>
      <c r="I88" s="180"/>
      <c r="J88" s="181">
        <f>ROUND(I88*H88,2)</f>
        <v>0</v>
      </c>
      <c r="K88" s="182"/>
      <c r="L88" s="40"/>
      <c r="M88" s="183" t="s">
        <v>3</v>
      </c>
      <c r="N88" s="184" t="s">
        <v>43</v>
      </c>
      <c r="O88" s="7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87" t="s">
        <v>158</v>
      </c>
      <c r="AT88" s="187" t="s">
        <v>154</v>
      </c>
      <c r="AU88" s="187" t="s">
        <v>72</v>
      </c>
      <c r="AY88" s="20" t="s">
        <v>152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158</v>
      </c>
      <c r="BM88" s="187" t="s">
        <v>1475</v>
      </c>
    </row>
    <row r="89" s="2" customFormat="1" ht="16.5" customHeight="1">
      <c r="A89" s="39"/>
      <c r="B89" s="174"/>
      <c r="C89" s="175" t="s">
        <v>158</v>
      </c>
      <c r="D89" s="175" t="s">
        <v>154</v>
      </c>
      <c r="E89" s="176" t="s">
        <v>1476</v>
      </c>
      <c r="F89" s="177" t="s">
        <v>1477</v>
      </c>
      <c r="G89" s="178" t="s">
        <v>1471</v>
      </c>
      <c r="H89" s="179">
        <v>19</v>
      </c>
      <c r="I89" s="180"/>
      <c r="J89" s="181">
        <f>ROUND(I89*H89,2)</f>
        <v>0</v>
      </c>
      <c r="K89" s="182"/>
      <c r="L89" s="40"/>
      <c r="M89" s="183" t="s">
        <v>3</v>
      </c>
      <c r="N89" s="184" t="s">
        <v>43</v>
      </c>
      <c r="O89" s="7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7" t="s">
        <v>158</v>
      </c>
      <c r="AT89" s="187" t="s">
        <v>154</v>
      </c>
      <c r="AU89" s="187" t="s">
        <v>72</v>
      </c>
      <c r="AY89" s="20" t="s">
        <v>152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79</v>
      </c>
      <c r="BK89" s="188">
        <f>ROUND(I89*H89,2)</f>
        <v>0</v>
      </c>
      <c r="BL89" s="20" t="s">
        <v>158</v>
      </c>
      <c r="BM89" s="187" t="s">
        <v>1478</v>
      </c>
    </row>
    <row r="90" s="2" customFormat="1" ht="16.5" customHeight="1">
      <c r="A90" s="39"/>
      <c r="B90" s="174"/>
      <c r="C90" s="175" t="s">
        <v>179</v>
      </c>
      <c r="D90" s="175" t="s">
        <v>154</v>
      </c>
      <c r="E90" s="176" t="s">
        <v>1479</v>
      </c>
      <c r="F90" s="177" t="s">
        <v>1480</v>
      </c>
      <c r="G90" s="178" t="s">
        <v>1471</v>
      </c>
      <c r="H90" s="179">
        <v>10</v>
      </c>
      <c r="I90" s="180"/>
      <c r="J90" s="181">
        <f>ROUND(I90*H90,2)</f>
        <v>0</v>
      </c>
      <c r="K90" s="182"/>
      <c r="L90" s="40"/>
      <c r="M90" s="183" t="s">
        <v>3</v>
      </c>
      <c r="N90" s="184" t="s">
        <v>43</v>
      </c>
      <c r="O90" s="7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7" t="s">
        <v>158</v>
      </c>
      <c r="AT90" s="187" t="s">
        <v>154</v>
      </c>
      <c r="AU90" s="187" t="s">
        <v>72</v>
      </c>
      <c r="AY90" s="20" t="s">
        <v>152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158</v>
      </c>
      <c r="BM90" s="187" t="s">
        <v>1481</v>
      </c>
    </row>
    <row r="91" s="2" customFormat="1" ht="16.5" customHeight="1">
      <c r="A91" s="39"/>
      <c r="B91" s="174"/>
      <c r="C91" s="175" t="s">
        <v>185</v>
      </c>
      <c r="D91" s="175" t="s">
        <v>154</v>
      </c>
      <c r="E91" s="176" t="s">
        <v>1482</v>
      </c>
      <c r="F91" s="177" t="s">
        <v>1483</v>
      </c>
      <c r="G91" s="178" t="s">
        <v>1471</v>
      </c>
      <c r="H91" s="179">
        <v>3</v>
      </c>
      <c r="I91" s="180"/>
      <c r="J91" s="181">
        <f>ROUND(I91*H91,2)</f>
        <v>0</v>
      </c>
      <c r="K91" s="182"/>
      <c r="L91" s="40"/>
      <c r="M91" s="183" t="s">
        <v>3</v>
      </c>
      <c r="N91" s="184" t="s">
        <v>43</v>
      </c>
      <c r="O91" s="7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7" t="s">
        <v>158</v>
      </c>
      <c r="AT91" s="187" t="s">
        <v>154</v>
      </c>
      <c r="AU91" s="187" t="s">
        <v>72</v>
      </c>
      <c r="AY91" s="20" t="s">
        <v>152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158</v>
      </c>
      <c r="BM91" s="187" t="s">
        <v>1484</v>
      </c>
    </row>
    <row r="92" s="2" customFormat="1" ht="16.5" customHeight="1">
      <c r="A92" s="39"/>
      <c r="B92" s="174"/>
      <c r="C92" s="175" t="s">
        <v>190</v>
      </c>
      <c r="D92" s="175" t="s">
        <v>154</v>
      </c>
      <c r="E92" s="176" t="s">
        <v>1485</v>
      </c>
      <c r="F92" s="177" t="s">
        <v>1486</v>
      </c>
      <c r="G92" s="178" t="s">
        <v>676</v>
      </c>
      <c r="H92" s="179">
        <v>1</v>
      </c>
      <c r="I92" s="180"/>
      <c r="J92" s="181">
        <f>ROUND(I92*H92,2)</f>
        <v>0</v>
      </c>
      <c r="K92" s="182"/>
      <c r="L92" s="40"/>
      <c r="M92" s="183" t="s">
        <v>3</v>
      </c>
      <c r="N92" s="184" t="s">
        <v>43</v>
      </c>
      <c r="O92" s="73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7" t="s">
        <v>158</v>
      </c>
      <c r="AT92" s="187" t="s">
        <v>154</v>
      </c>
      <c r="AU92" s="187" t="s">
        <v>72</v>
      </c>
      <c r="AY92" s="20" t="s">
        <v>152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158</v>
      </c>
      <c r="BM92" s="187" t="s">
        <v>1487</v>
      </c>
    </row>
    <row r="93" s="2" customFormat="1" ht="16.5" customHeight="1">
      <c r="A93" s="39"/>
      <c r="B93" s="174"/>
      <c r="C93" s="175" t="s">
        <v>195</v>
      </c>
      <c r="D93" s="175" t="s">
        <v>154</v>
      </c>
      <c r="E93" s="176" t="s">
        <v>1488</v>
      </c>
      <c r="F93" s="177" t="s">
        <v>1489</v>
      </c>
      <c r="G93" s="178" t="s">
        <v>676</v>
      </c>
      <c r="H93" s="179">
        <v>1</v>
      </c>
      <c r="I93" s="180"/>
      <c r="J93" s="181">
        <f>ROUND(I93*H93,2)</f>
        <v>0</v>
      </c>
      <c r="K93" s="182"/>
      <c r="L93" s="40"/>
      <c r="M93" s="183" t="s">
        <v>3</v>
      </c>
      <c r="N93" s="184" t="s">
        <v>43</v>
      </c>
      <c r="O93" s="7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7" t="s">
        <v>158</v>
      </c>
      <c r="AT93" s="187" t="s">
        <v>154</v>
      </c>
      <c r="AU93" s="187" t="s">
        <v>72</v>
      </c>
      <c r="AY93" s="20" t="s">
        <v>152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79</v>
      </c>
      <c r="BK93" s="188">
        <f>ROUND(I93*H93,2)</f>
        <v>0</v>
      </c>
      <c r="BL93" s="20" t="s">
        <v>158</v>
      </c>
      <c r="BM93" s="187" t="s">
        <v>1490</v>
      </c>
    </row>
    <row r="94" s="2" customFormat="1" ht="16.5" customHeight="1">
      <c r="A94" s="39"/>
      <c r="B94" s="174"/>
      <c r="C94" s="175" t="s">
        <v>200</v>
      </c>
      <c r="D94" s="175" t="s">
        <v>154</v>
      </c>
      <c r="E94" s="176" t="s">
        <v>1491</v>
      </c>
      <c r="F94" s="177" t="s">
        <v>1492</v>
      </c>
      <c r="G94" s="178" t="s">
        <v>676</v>
      </c>
      <c r="H94" s="179">
        <v>1</v>
      </c>
      <c r="I94" s="180"/>
      <c r="J94" s="181">
        <f>ROUND(I94*H94,2)</f>
        <v>0</v>
      </c>
      <c r="K94" s="182"/>
      <c r="L94" s="40"/>
      <c r="M94" s="183" t="s">
        <v>3</v>
      </c>
      <c r="N94" s="184" t="s">
        <v>43</v>
      </c>
      <c r="O94" s="7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7" t="s">
        <v>158</v>
      </c>
      <c r="AT94" s="187" t="s">
        <v>154</v>
      </c>
      <c r="AU94" s="187" t="s">
        <v>72</v>
      </c>
      <c r="AY94" s="20" t="s">
        <v>152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158</v>
      </c>
      <c r="BM94" s="187" t="s">
        <v>1493</v>
      </c>
    </row>
    <row r="95" s="2" customFormat="1" ht="16.5" customHeight="1">
      <c r="A95" s="39"/>
      <c r="B95" s="174"/>
      <c r="C95" s="175" t="s">
        <v>206</v>
      </c>
      <c r="D95" s="175" t="s">
        <v>154</v>
      </c>
      <c r="E95" s="176" t="s">
        <v>1494</v>
      </c>
      <c r="F95" s="177" t="s">
        <v>1495</v>
      </c>
      <c r="G95" s="178" t="s">
        <v>676</v>
      </c>
      <c r="H95" s="179">
        <v>1</v>
      </c>
      <c r="I95" s="180"/>
      <c r="J95" s="181">
        <f>ROUND(I95*H95,2)</f>
        <v>0</v>
      </c>
      <c r="K95" s="182"/>
      <c r="L95" s="40"/>
      <c r="M95" s="183" t="s">
        <v>3</v>
      </c>
      <c r="N95" s="184" t="s">
        <v>43</v>
      </c>
      <c r="O95" s="7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7" t="s">
        <v>158</v>
      </c>
      <c r="AT95" s="187" t="s">
        <v>154</v>
      </c>
      <c r="AU95" s="187" t="s">
        <v>72</v>
      </c>
      <c r="AY95" s="20" t="s">
        <v>152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158</v>
      </c>
      <c r="BM95" s="187" t="s">
        <v>1496</v>
      </c>
    </row>
    <row r="96" s="2" customFormat="1" ht="16.5" customHeight="1">
      <c r="A96" s="39"/>
      <c r="B96" s="174"/>
      <c r="C96" s="175" t="s">
        <v>244</v>
      </c>
      <c r="D96" s="175" t="s">
        <v>154</v>
      </c>
      <c r="E96" s="176" t="s">
        <v>1497</v>
      </c>
      <c r="F96" s="177" t="s">
        <v>1498</v>
      </c>
      <c r="G96" s="178" t="s">
        <v>676</v>
      </c>
      <c r="H96" s="179">
        <v>1</v>
      </c>
      <c r="I96" s="180"/>
      <c r="J96" s="181">
        <f>ROUND(I96*H96,2)</f>
        <v>0</v>
      </c>
      <c r="K96" s="182"/>
      <c r="L96" s="40"/>
      <c r="M96" s="183" t="s">
        <v>3</v>
      </c>
      <c r="N96" s="184" t="s">
        <v>43</v>
      </c>
      <c r="O96" s="7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7" t="s">
        <v>158</v>
      </c>
      <c r="AT96" s="187" t="s">
        <v>154</v>
      </c>
      <c r="AU96" s="187" t="s">
        <v>72</v>
      </c>
      <c r="AY96" s="20" t="s">
        <v>152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158</v>
      </c>
      <c r="BM96" s="187" t="s">
        <v>1499</v>
      </c>
    </row>
    <row r="97" s="2" customFormat="1" ht="16.5" customHeight="1">
      <c r="A97" s="39"/>
      <c r="B97" s="174"/>
      <c r="C97" s="175" t="s">
        <v>250</v>
      </c>
      <c r="D97" s="175" t="s">
        <v>154</v>
      </c>
      <c r="E97" s="176" t="s">
        <v>1500</v>
      </c>
      <c r="F97" s="177" t="s">
        <v>1501</v>
      </c>
      <c r="G97" s="178" t="s">
        <v>247</v>
      </c>
      <c r="H97" s="179">
        <v>80</v>
      </c>
      <c r="I97" s="180"/>
      <c r="J97" s="181">
        <f>ROUND(I97*H97,2)</f>
        <v>0</v>
      </c>
      <c r="K97" s="182"/>
      <c r="L97" s="40"/>
      <c r="M97" s="183" t="s">
        <v>3</v>
      </c>
      <c r="N97" s="184" t="s">
        <v>43</v>
      </c>
      <c r="O97" s="7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7" t="s">
        <v>158</v>
      </c>
      <c r="AT97" s="187" t="s">
        <v>154</v>
      </c>
      <c r="AU97" s="187" t="s">
        <v>72</v>
      </c>
      <c r="AY97" s="20" t="s">
        <v>152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158</v>
      </c>
      <c r="BM97" s="187" t="s">
        <v>1502</v>
      </c>
    </row>
    <row r="98" s="2" customFormat="1" ht="16.5" customHeight="1">
      <c r="A98" s="39"/>
      <c r="B98" s="174"/>
      <c r="C98" s="175" t="s">
        <v>256</v>
      </c>
      <c r="D98" s="175" t="s">
        <v>154</v>
      </c>
      <c r="E98" s="176" t="s">
        <v>1503</v>
      </c>
      <c r="F98" s="177" t="s">
        <v>1504</v>
      </c>
      <c r="G98" s="178" t="s">
        <v>676</v>
      </c>
      <c r="H98" s="179">
        <v>1</v>
      </c>
      <c r="I98" s="180"/>
      <c r="J98" s="181">
        <f>ROUND(I98*H98,2)</f>
        <v>0</v>
      </c>
      <c r="K98" s="182"/>
      <c r="L98" s="40"/>
      <c r="M98" s="183" t="s">
        <v>3</v>
      </c>
      <c r="N98" s="184" t="s">
        <v>43</v>
      </c>
      <c r="O98" s="7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7" t="s">
        <v>158</v>
      </c>
      <c r="AT98" s="187" t="s">
        <v>154</v>
      </c>
      <c r="AU98" s="187" t="s">
        <v>72</v>
      </c>
      <c r="AY98" s="20" t="s">
        <v>152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158</v>
      </c>
      <c r="BM98" s="187" t="s">
        <v>1505</v>
      </c>
    </row>
    <row r="99" s="2" customFormat="1" ht="16.5" customHeight="1">
      <c r="A99" s="39"/>
      <c r="B99" s="174"/>
      <c r="C99" s="175" t="s">
        <v>267</v>
      </c>
      <c r="D99" s="175" t="s">
        <v>154</v>
      </c>
      <c r="E99" s="176" t="s">
        <v>1506</v>
      </c>
      <c r="F99" s="177" t="s">
        <v>1507</v>
      </c>
      <c r="G99" s="178" t="s">
        <v>676</v>
      </c>
      <c r="H99" s="179">
        <v>1</v>
      </c>
      <c r="I99" s="180"/>
      <c r="J99" s="181">
        <f>ROUND(I99*H99,2)</f>
        <v>0</v>
      </c>
      <c r="K99" s="182"/>
      <c r="L99" s="40"/>
      <c r="M99" s="183" t="s">
        <v>3</v>
      </c>
      <c r="N99" s="184" t="s">
        <v>43</v>
      </c>
      <c r="O99" s="7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7" t="s">
        <v>158</v>
      </c>
      <c r="AT99" s="187" t="s">
        <v>154</v>
      </c>
      <c r="AU99" s="187" t="s">
        <v>72</v>
      </c>
      <c r="AY99" s="20" t="s">
        <v>152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158</v>
      </c>
      <c r="BM99" s="187" t="s">
        <v>1508</v>
      </c>
    </row>
    <row r="100" s="2" customFormat="1" ht="16.5" customHeight="1">
      <c r="A100" s="39"/>
      <c r="B100" s="174"/>
      <c r="C100" s="175" t="s">
        <v>9</v>
      </c>
      <c r="D100" s="175" t="s">
        <v>154</v>
      </c>
      <c r="E100" s="176" t="s">
        <v>1509</v>
      </c>
      <c r="F100" s="177" t="s">
        <v>1510</v>
      </c>
      <c r="G100" s="178" t="s">
        <v>676</v>
      </c>
      <c r="H100" s="179">
        <v>1</v>
      </c>
      <c r="I100" s="180"/>
      <c r="J100" s="181">
        <f>ROUND(I100*H100,2)</f>
        <v>0</v>
      </c>
      <c r="K100" s="182"/>
      <c r="L100" s="40"/>
      <c r="M100" s="183" t="s">
        <v>3</v>
      </c>
      <c r="N100" s="184" t="s">
        <v>43</v>
      </c>
      <c r="O100" s="7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7" t="s">
        <v>158</v>
      </c>
      <c r="AT100" s="187" t="s">
        <v>154</v>
      </c>
      <c r="AU100" s="187" t="s">
        <v>72</v>
      </c>
      <c r="AY100" s="20" t="s">
        <v>152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158</v>
      </c>
      <c r="BM100" s="187" t="s">
        <v>1511</v>
      </c>
    </row>
    <row r="101" s="2" customFormat="1" ht="16.5" customHeight="1">
      <c r="A101" s="39"/>
      <c r="B101" s="174"/>
      <c r="C101" s="175" t="s">
        <v>279</v>
      </c>
      <c r="D101" s="175" t="s">
        <v>154</v>
      </c>
      <c r="E101" s="176" t="s">
        <v>1512</v>
      </c>
      <c r="F101" s="177" t="s">
        <v>1513</v>
      </c>
      <c r="G101" s="178" t="s">
        <v>1514</v>
      </c>
      <c r="H101" s="179">
        <v>40</v>
      </c>
      <c r="I101" s="180"/>
      <c r="J101" s="181">
        <f>ROUND(I101*H101,2)</f>
        <v>0</v>
      </c>
      <c r="K101" s="182"/>
      <c r="L101" s="40"/>
      <c r="M101" s="183" t="s">
        <v>3</v>
      </c>
      <c r="N101" s="184" t="s">
        <v>43</v>
      </c>
      <c r="O101" s="7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7" t="s">
        <v>158</v>
      </c>
      <c r="AT101" s="187" t="s">
        <v>154</v>
      </c>
      <c r="AU101" s="187" t="s">
        <v>72</v>
      </c>
      <c r="AY101" s="20" t="s">
        <v>152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79</v>
      </c>
      <c r="BK101" s="188">
        <f>ROUND(I101*H101,2)</f>
        <v>0</v>
      </c>
      <c r="BL101" s="20" t="s">
        <v>158</v>
      </c>
      <c r="BM101" s="187" t="s">
        <v>1515</v>
      </c>
    </row>
    <row r="102" s="2" customFormat="1" ht="16.5" customHeight="1">
      <c r="A102" s="39"/>
      <c r="B102" s="174"/>
      <c r="C102" s="175" t="s">
        <v>284</v>
      </c>
      <c r="D102" s="175" t="s">
        <v>154</v>
      </c>
      <c r="E102" s="176" t="s">
        <v>1516</v>
      </c>
      <c r="F102" s="177" t="s">
        <v>1517</v>
      </c>
      <c r="G102" s="178" t="s">
        <v>1514</v>
      </c>
      <c r="H102" s="179">
        <v>6</v>
      </c>
      <c r="I102" s="180"/>
      <c r="J102" s="181">
        <f>ROUND(I102*H102,2)</f>
        <v>0</v>
      </c>
      <c r="K102" s="182"/>
      <c r="L102" s="40"/>
      <c r="M102" s="183" t="s">
        <v>3</v>
      </c>
      <c r="N102" s="184" t="s">
        <v>43</v>
      </c>
      <c r="O102" s="7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7" t="s">
        <v>158</v>
      </c>
      <c r="AT102" s="187" t="s">
        <v>154</v>
      </c>
      <c r="AU102" s="187" t="s">
        <v>72</v>
      </c>
      <c r="AY102" s="20" t="s">
        <v>152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158</v>
      </c>
      <c r="BM102" s="187" t="s">
        <v>1518</v>
      </c>
    </row>
    <row r="103" s="2" customFormat="1" ht="16.5" customHeight="1">
      <c r="A103" s="39"/>
      <c r="B103" s="174"/>
      <c r="C103" s="175" t="s">
        <v>289</v>
      </c>
      <c r="D103" s="175" t="s">
        <v>154</v>
      </c>
      <c r="E103" s="176" t="s">
        <v>1519</v>
      </c>
      <c r="F103" s="177" t="s">
        <v>1520</v>
      </c>
      <c r="G103" s="178" t="s">
        <v>1514</v>
      </c>
      <c r="H103" s="179">
        <v>4</v>
      </c>
      <c r="I103" s="180"/>
      <c r="J103" s="181">
        <f>ROUND(I103*H103,2)</f>
        <v>0</v>
      </c>
      <c r="K103" s="182"/>
      <c r="L103" s="40"/>
      <c r="M103" s="183" t="s">
        <v>3</v>
      </c>
      <c r="N103" s="184" t="s">
        <v>43</v>
      </c>
      <c r="O103" s="7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7" t="s">
        <v>158</v>
      </c>
      <c r="AT103" s="187" t="s">
        <v>154</v>
      </c>
      <c r="AU103" s="187" t="s">
        <v>72</v>
      </c>
      <c r="AY103" s="20" t="s">
        <v>152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79</v>
      </c>
      <c r="BK103" s="188">
        <f>ROUND(I103*H103,2)</f>
        <v>0</v>
      </c>
      <c r="BL103" s="20" t="s">
        <v>158</v>
      </c>
      <c r="BM103" s="187" t="s">
        <v>1521</v>
      </c>
    </row>
    <row r="104" s="2" customFormat="1" ht="16.5" customHeight="1">
      <c r="A104" s="39"/>
      <c r="B104" s="174"/>
      <c r="C104" s="175" t="s">
        <v>294</v>
      </c>
      <c r="D104" s="175" t="s">
        <v>154</v>
      </c>
      <c r="E104" s="176" t="s">
        <v>1522</v>
      </c>
      <c r="F104" s="177" t="s">
        <v>1523</v>
      </c>
      <c r="G104" s="178" t="s">
        <v>247</v>
      </c>
      <c r="H104" s="179">
        <v>190</v>
      </c>
      <c r="I104" s="180"/>
      <c r="J104" s="181">
        <f>ROUND(I104*H104,2)</f>
        <v>0</v>
      </c>
      <c r="K104" s="182"/>
      <c r="L104" s="40"/>
      <c r="M104" s="183" t="s">
        <v>3</v>
      </c>
      <c r="N104" s="184" t="s">
        <v>43</v>
      </c>
      <c r="O104" s="7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7" t="s">
        <v>158</v>
      </c>
      <c r="AT104" s="187" t="s">
        <v>154</v>
      </c>
      <c r="AU104" s="187" t="s">
        <v>72</v>
      </c>
      <c r="AY104" s="20" t="s">
        <v>152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158</v>
      </c>
      <c r="BM104" s="187" t="s">
        <v>1524</v>
      </c>
    </row>
    <row r="105" s="2" customFormat="1" ht="16.5" customHeight="1">
      <c r="A105" s="39"/>
      <c r="B105" s="174"/>
      <c r="C105" s="175" t="s">
        <v>300</v>
      </c>
      <c r="D105" s="175" t="s">
        <v>154</v>
      </c>
      <c r="E105" s="176" t="s">
        <v>1525</v>
      </c>
      <c r="F105" s="177" t="s">
        <v>1526</v>
      </c>
      <c r="G105" s="178" t="s">
        <v>1471</v>
      </c>
      <c r="H105" s="179">
        <v>520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158</v>
      </c>
      <c r="AT105" s="187" t="s">
        <v>154</v>
      </c>
      <c r="AU105" s="187" t="s">
        <v>72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158</v>
      </c>
      <c r="BM105" s="187" t="s">
        <v>1527</v>
      </c>
    </row>
    <row r="106" s="2" customFormat="1" ht="16.5" customHeight="1">
      <c r="A106" s="39"/>
      <c r="B106" s="174"/>
      <c r="C106" s="175" t="s">
        <v>8</v>
      </c>
      <c r="D106" s="175" t="s">
        <v>154</v>
      </c>
      <c r="E106" s="176" t="s">
        <v>1528</v>
      </c>
      <c r="F106" s="177" t="s">
        <v>1529</v>
      </c>
      <c r="G106" s="178" t="s">
        <v>1471</v>
      </c>
      <c r="H106" s="179">
        <v>19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72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1530</v>
      </c>
    </row>
    <row r="107" s="2" customFormat="1" ht="16.5" customHeight="1">
      <c r="A107" s="39"/>
      <c r="B107" s="174"/>
      <c r="C107" s="175" t="s">
        <v>309</v>
      </c>
      <c r="D107" s="175" t="s">
        <v>154</v>
      </c>
      <c r="E107" s="176" t="s">
        <v>1531</v>
      </c>
      <c r="F107" s="177" t="s">
        <v>1532</v>
      </c>
      <c r="G107" s="178" t="s">
        <v>1471</v>
      </c>
      <c r="H107" s="179">
        <v>1</v>
      </c>
      <c r="I107" s="180"/>
      <c r="J107" s="181">
        <f>ROUND(I107*H107,2)</f>
        <v>0</v>
      </c>
      <c r="K107" s="182"/>
      <c r="L107" s="40"/>
      <c r="M107" s="183" t="s">
        <v>3</v>
      </c>
      <c r="N107" s="184" t="s">
        <v>43</v>
      </c>
      <c r="O107" s="7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7" t="s">
        <v>158</v>
      </c>
      <c r="AT107" s="187" t="s">
        <v>154</v>
      </c>
      <c r="AU107" s="187" t="s">
        <v>72</v>
      </c>
      <c r="AY107" s="20" t="s">
        <v>152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79</v>
      </c>
      <c r="BK107" s="188">
        <f>ROUND(I107*H107,2)</f>
        <v>0</v>
      </c>
      <c r="BL107" s="20" t="s">
        <v>158</v>
      </c>
      <c r="BM107" s="187" t="s">
        <v>1533</v>
      </c>
    </row>
    <row r="108" s="2" customFormat="1" ht="16.5" customHeight="1">
      <c r="A108" s="39"/>
      <c r="B108" s="174"/>
      <c r="C108" s="175" t="s">
        <v>319</v>
      </c>
      <c r="D108" s="175" t="s">
        <v>154</v>
      </c>
      <c r="E108" s="176" t="s">
        <v>1534</v>
      </c>
      <c r="F108" s="177" t="s">
        <v>1535</v>
      </c>
      <c r="G108" s="178" t="s">
        <v>1471</v>
      </c>
      <c r="H108" s="179">
        <v>4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158</v>
      </c>
      <c r="AT108" s="187" t="s">
        <v>154</v>
      </c>
      <c r="AU108" s="187" t="s">
        <v>72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158</v>
      </c>
      <c r="BM108" s="187" t="s">
        <v>1536</v>
      </c>
    </row>
    <row r="109" s="2" customFormat="1" ht="16.5" customHeight="1">
      <c r="A109" s="39"/>
      <c r="B109" s="174"/>
      <c r="C109" s="175" t="s">
        <v>326</v>
      </c>
      <c r="D109" s="175" t="s">
        <v>154</v>
      </c>
      <c r="E109" s="176" t="s">
        <v>1537</v>
      </c>
      <c r="F109" s="177" t="s">
        <v>1538</v>
      </c>
      <c r="G109" s="178" t="s">
        <v>1471</v>
      </c>
      <c r="H109" s="179">
        <v>96</v>
      </c>
      <c r="I109" s="180"/>
      <c r="J109" s="181">
        <f>ROUND(I109*H109,2)</f>
        <v>0</v>
      </c>
      <c r="K109" s="182"/>
      <c r="L109" s="40"/>
      <c r="M109" s="183" t="s">
        <v>3</v>
      </c>
      <c r="N109" s="184" t="s">
        <v>43</v>
      </c>
      <c r="O109" s="7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72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1539</v>
      </c>
    </row>
    <row r="110" s="2" customFormat="1" ht="16.5" customHeight="1">
      <c r="A110" s="39"/>
      <c r="B110" s="174"/>
      <c r="C110" s="175" t="s">
        <v>332</v>
      </c>
      <c r="D110" s="175" t="s">
        <v>154</v>
      </c>
      <c r="E110" s="176" t="s">
        <v>1540</v>
      </c>
      <c r="F110" s="177" t="s">
        <v>1541</v>
      </c>
      <c r="G110" s="178" t="s">
        <v>1471</v>
      </c>
      <c r="H110" s="179">
        <v>38</v>
      </c>
      <c r="I110" s="180"/>
      <c r="J110" s="181">
        <f>ROUND(I110*H110,2)</f>
        <v>0</v>
      </c>
      <c r="K110" s="182"/>
      <c r="L110" s="40"/>
      <c r="M110" s="245" t="s">
        <v>3</v>
      </c>
      <c r="N110" s="246" t="s">
        <v>43</v>
      </c>
      <c r="O110" s="247"/>
      <c r="P110" s="248">
        <f>O110*H110</f>
        <v>0</v>
      </c>
      <c r="Q110" s="248">
        <v>0</v>
      </c>
      <c r="R110" s="248">
        <f>Q110*H110</f>
        <v>0</v>
      </c>
      <c r="S110" s="248">
        <v>0</v>
      </c>
      <c r="T110" s="24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87" t="s">
        <v>158</v>
      </c>
      <c r="AT110" s="187" t="s">
        <v>154</v>
      </c>
      <c r="AU110" s="187" t="s">
        <v>72</v>
      </c>
      <c r="AY110" s="20" t="s">
        <v>152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79</v>
      </c>
      <c r="BK110" s="188">
        <f>ROUND(I110*H110,2)</f>
        <v>0</v>
      </c>
      <c r="BL110" s="20" t="s">
        <v>158</v>
      </c>
      <c r="BM110" s="187" t="s">
        <v>1542</v>
      </c>
    </row>
    <row r="111" s="2" customFormat="1" ht="6.96" customHeight="1">
      <c r="A111" s="39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40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autoFilter ref="C84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1464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1543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tr">
        <f>IF('Rekapitulace stavby'!AN16="","",'Rekapitulace stavby'!AN16)</f>
        <v>29029210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tr">
        <f>IF('Rekapitulace stavby'!E17="","",'Rekapitulace stavby'!E17)</f>
        <v>Energy Benefit Centre a.s.</v>
      </c>
      <c r="F23" s="39"/>
      <c r="G23" s="39"/>
      <c r="H23" s="39"/>
      <c r="I23" s="33" t="s">
        <v>27</v>
      </c>
      <c r="J23" s="28" t="str">
        <f>IF('Rekapitulace stavby'!AN17="","",'Rekapitulace stavby'!AN17)</f>
        <v/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>lacko.ondrej@seznam.cz (tel.:725535980)</v>
      </c>
      <c r="F26" s="39"/>
      <c r="G26" s="39"/>
      <c r="H26" s="39"/>
      <c r="I26" s="33" t="s">
        <v>27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ROUND(J85,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ROUND((SUM(BE85:BE109)),  2)</f>
        <v>0</v>
      </c>
      <c r="G35" s="39"/>
      <c r="H35" s="39"/>
      <c r="I35" s="132">
        <v>0.20999999999999999</v>
      </c>
      <c r="J35" s="131">
        <f>ROUND(((SUM(BE85:BE109))*I35),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ROUND((SUM(BF85:BF109)),  2)</f>
        <v>0</v>
      </c>
      <c r="G36" s="39"/>
      <c r="H36" s="39"/>
      <c r="I36" s="132">
        <v>0.14999999999999999</v>
      </c>
      <c r="J36" s="131">
        <f>ROUND(((SUM(BF85:BF109))*I36),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ROUND((SUM(BG85:BG109)),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ROUND((SUM(BH85:BH109)),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ROUND((SUM(BI85:BI109)),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1464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02-II - ETAPA II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J85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2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24" t="str">
        <f>E7</f>
        <v>Obnova střechy MZe, Těšnov, Praha I - Nové Město</v>
      </c>
      <c r="F73" s="33"/>
      <c r="G73" s="33"/>
      <c r="H73" s="33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3"/>
      <c r="C74" s="33" t="s">
        <v>111</v>
      </c>
      <c r="L74" s="23"/>
    </row>
    <row r="75" s="2" customFormat="1" ht="16.5" customHeight="1">
      <c r="A75" s="39"/>
      <c r="B75" s="40"/>
      <c r="C75" s="39"/>
      <c r="D75" s="39"/>
      <c r="E75" s="124" t="s">
        <v>1464</v>
      </c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63" t="str">
        <f>E11</f>
        <v>02-II - ETAPA II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39"/>
      <c r="E79" s="39"/>
      <c r="F79" s="28" t="str">
        <f>F14</f>
        <v xml:space="preserve"> </v>
      </c>
      <c r="G79" s="39"/>
      <c r="H79" s="39"/>
      <c r="I79" s="33" t="s">
        <v>23</v>
      </c>
      <c r="J79" s="65" t="str">
        <f>IF(J14="","",J14)</f>
        <v>7. 12. 2021</v>
      </c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39"/>
      <c r="E81" s="39"/>
      <c r="F81" s="28" t="str">
        <f>E17</f>
        <v xml:space="preserve"> </v>
      </c>
      <c r="G81" s="39"/>
      <c r="H81" s="39"/>
      <c r="I81" s="33" t="s">
        <v>30</v>
      </c>
      <c r="J81" s="37" t="str">
        <f>E23</f>
        <v>Energy Benefit Centre a.s.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28</v>
      </c>
      <c r="D82" s="39"/>
      <c r="E82" s="39"/>
      <c r="F82" s="28" t="str">
        <f>IF(E20="","",E20)</f>
        <v>Vyplň údaj</v>
      </c>
      <c r="G82" s="39"/>
      <c r="H82" s="39"/>
      <c r="I82" s="33" t="s">
        <v>34</v>
      </c>
      <c r="J82" s="37" t="str">
        <f>E26</f>
        <v>lacko.ondrej@seznam.cz (tel.:725535980)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50"/>
      <c r="B84" s="151"/>
      <c r="C84" s="152" t="s">
        <v>138</v>
      </c>
      <c r="D84" s="153" t="s">
        <v>57</v>
      </c>
      <c r="E84" s="153" t="s">
        <v>53</v>
      </c>
      <c r="F84" s="153" t="s">
        <v>54</v>
      </c>
      <c r="G84" s="153" t="s">
        <v>139</v>
      </c>
      <c r="H84" s="153" t="s">
        <v>140</v>
      </c>
      <c r="I84" s="153" t="s">
        <v>141</v>
      </c>
      <c r="J84" s="154" t="s">
        <v>117</v>
      </c>
      <c r="K84" s="155" t="s">
        <v>142</v>
      </c>
      <c r="L84" s="156"/>
      <c r="M84" s="81" t="s">
        <v>3</v>
      </c>
      <c r="N84" s="82" t="s">
        <v>42</v>
      </c>
      <c r="O84" s="82" t="s">
        <v>143</v>
      </c>
      <c r="P84" s="82" t="s">
        <v>144</v>
      </c>
      <c r="Q84" s="82" t="s">
        <v>145</v>
      </c>
      <c r="R84" s="82" t="s">
        <v>146</v>
      </c>
      <c r="S84" s="82" t="s">
        <v>147</v>
      </c>
      <c r="T84" s="83" t="s">
        <v>148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="2" customFormat="1" ht="22.8" customHeight="1">
      <c r="A85" s="39"/>
      <c r="B85" s="40"/>
      <c r="C85" s="88" t="s">
        <v>149</v>
      </c>
      <c r="D85" s="39"/>
      <c r="E85" s="39"/>
      <c r="F85" s="39"/>
      <c r="G85" s="39"/>
      <c r="H85" s="39"/>
      <c r="I85" s="39"/>
      <c r="J85" s="157">
        <f>BK85</f>
        <v>0</v>
      </c>
      <c r="K85" s="39"/>
      <c r="L85" s="40"/>
      <c r="M85" s="84"/>
      <c r="N85" s="69"/>
      <c r="O85" s="85"/>
      <c r="P85" s="158">
        <f>SUM(P86:P109)</f>
        <v>0</v>
      </c>
      <c r="Q85" s="85"/>
      <c r="R85" s="158">
        <f>SUM(R86:R109)</f>
        <v>0</v>
      </c>
      <c r="S85" s="85"/>
      <c r="T85" s="159">
        <f>SUM(T86:T109)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71</v>
      </c>
      <c r="AU85" s="20" t="s">
        <v>118</v>
      </c>
      <c r="BK85" s="160">
        <f>SUM(BK86:BK109)</f>
        <v>0</v>
      </c>
    </row>
    <row r="86" s="2" customFormat="1" ht="16.5" customHeight="1">
      <c r="A86" s="39"/>
      <c r="B86" s="174"/>
      <c r="C86" s="175" t="s">
        <v>79</v>
      </c>
      <c r="D86" s="175" t="s">
        <v>154</v>
      </c>
      <c r="E86" s="176" t="s">
        <v>1466</v>
      </c>
      <c r="F86" s="177" t="s">
        <v>1467</v>
      </c>
      <c r="G86" s="178" t="s">
        <v>247</v>
      </c>
      <c r="H86" s="179">
        <v>630</v>
      </c>
      <c r="I86" s="180"/>
      <c r="J86" s="181">
        <f>ROUND(I86*H86,2)</f>
        <v>0</v>
      </c>
      <c r="K86" s="182"/>
      <c r="L86" s="40"/>
      <c r="M86" s="183" t="s">
        <v>3</v>
      </c>
      <c r="N86" s="184" t="s">
        <v>43</v>
      </c>
      <c r="O86" s="7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87" t="s">
        <v>158</v>
      </c>
      <c r="AT86" s="187" t="s">
        <v>154</v>
      </c>
      <c r="AU86" s="187" t="s">
        <v>72</v>
      </c>
      <c r="AY86" s="20" t="s">
        <v>152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79</v>
      </c>
      <c r="BK86" s="188">
        <f>ROUND(I86*H86,2)</f>
        <v>0</v>
      </c>
      <c r="BL86" s="20" t="s">
        <v>158</v>
      </c>
      <c r="BM86" s="187" t="s">
        <v>81</v>
      </c>
    </row>
    <row r="87" s="2" customFormat="1" ht="16.5" customHeight="1">
      <c r="A87" s="39"/>
      <c r="B87" s="174"/>
      <c r="C87" s="175" t="s">
        <v>81</v>
      </c>
      <c r="D87" s="175" t="s">
        <v>154</v>
      </c>
      <c r="E87" s="176" t="s">
        <v>1500</v>
      </c>
      <c r="F87" s="177" t="s">
        <v>1501</v>
      </c>
      <c r="G87" s="178" t="s">
        <v>247</v>
      </c>
      <c r="H87" s="179">
        <v>60</v>
      </c>
      <c r="I87" s="180"/>
      <c r="J87" s="181">
        <f>ROUND(I87*H87,2)</f>
        <v>0</v>
      </c>
      <c r="K87" s="182"/>
      <c r="L87" s="40"/>
      <c r="M87" s="183" t="s">
        <v>3</v>
      </c>
      <c r="N87" s="184" t="s">
        <v>43</v>
      </c>
      <c r="O87" s="7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7" t="s">
        <v>158</v>
      </c>
      <c r="AT87" s="187" t="s">
        <v>154</v>
      </c>
      <c r="AU87" s="187" t="s">
        <v>72</v>
      </c>
      <c r="AY87" s="20" t="s">
        <v>152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158</v>
      </c>
      <c r="BM87" s="187" t="s">
        <v>158</v>
      </c>
    </row>
    <row r="88" s="2" customFormat="1" ht="16.5" customHeight="1">
      <c r="A88" s="39"/>
      <c r="B88" s="174"/>
      <c r="C88" s="175" t="s">
        <v>168</v>
      </c>
      <c r="D88" s="175" t="s">
        <v>154</v>
      </c>
      <c r="E88" s="176" t="s">
        <v>1522</v>
      </c>
      <c r="F88" s="177" t="s">
        <v>1523</v>
      </c>
      <c r="G88" s="178" t="s">
        <v>247</v>
      </c>
      <c r="H88" s="179">
        <v>160</v>
      </c>
      <c r="I88" s="180"/>
      <c r="J88" s="181">
        <f>ROUND(I88*H88,2)</f>
        <v>0</v>
      </c>
      <c r="K88" s="182"/>
      <c r="L88" s="40"/>
      <c r="M88" s="183" t="s">
        <v>3</v>
      </c>
      <c r="N88" s="184" t="s">
        <v>43</v>
      </c>
      <c r="O88" s="7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87" t="s">
        <v>158</v>
      </c>
      <c r="AT88" s="187" t="s">
        <v>154</v>
      </c>
      <c r="AU88" s="187" t="s">
        <v>72</v>
      </c>
      <c r="AY88" s="20" t="s">
        <v>152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158</v>
      </c>
      <c r="BM88" s="187" t="s">
        <v>185</v>
      </c>
    </row>
    <row r="89" s="2" customFormat="1" ht="16.5" customHeight="1">
      <c r="A89" s="39"/>
      <c r="B89" s="174"/>
      <c r="C89" s="175" t="s">
        <v>158</v>
      </c>
      <c r="D89" s="175" t="s">
        <v>154</v>
      </c>
      <c r="E89" s="176" t="s">
        <v>1525</v>
      </c>
      <c r="F89" s="177" t="s">
        <v>1526</v>
      </c>
      <c r="G89" s="178" t="s">
        <v>1471</v>
      </c>
      <c r="H89" s="179">
        <v>310</v>
      </c>
      <c r="I89" s="180"/>
      <c r="J89" s="181">
        <f>ROUND(I89*H89,2)</f>
        <v>0</v>
      </c>
      <c r="K89" s="182"/>
      <c r="L89" s="40"/>
      <c r="M89" s="183" t="s">
        <v>3</v>
      </c>
      <c r="N89" s="184" t="s">
        <v>43</v>
      </c>
      <c r="O89" s="7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7" t="s">
        <v>158</v>
      </c>
      <c r="AT89" s="187" t="s">
        <v>154</v>
      </c>
      <c r="AU89" s="187" t="s">
        <v>72</v>
      </c>
      <c r="AY89" s="20" t="s">
        <v>152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79</v>
      </c>
      <c r="BK89" s="188">
        <f>ROUND(I89*H89,2)</f>
        <v>0</v>
      </c>
      <c r="BL89" s="20" t="s">
        <v>158</v>
      </c>
      <c r="BM89" s="187" t="s">
        <v>195</v>
      </c>
    </row>
    <row r="90" s="2" customFormat="1" ht="16.5" customHeight="1">
      <c r="A90" s="39"/>
      <c r="B90" s="174"/>
      <c r="C90" s="175" t="s">
        <v>179</v>
      </c>
      <c r="D90" s="175" t="s">
        <v>154</v>
      </c>
      <c r="E90" s="176" t="s">
        <v>1528</v>
      </c>
      <c r="F90" s="177" t="s">
        <v>1529</v>
      </c>
      <c r="G90" s="178" t="s">
        <v>1471</v>
      </c>
      <c r="H90" s="179">
        <v>14</v>
      </c>
      <c r="I90" s="180"/>
      <c r="J90" s="181">
        <f>ROUND(I90*H90,2)</f>
        <v>0</v>
      </c>
      <c r="K90" s="182"/>
      <c r="L90" s="40"/>
      <c r="M90" s="183" t="s">
        <v>3</v>
      </c>
      <c r="N90" s="184" t="s">
        <v>43</v>
      </c>
      <c r="O90" s="7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7" t="s">
        <v>158</v>
      </c>
      <c r="AT90" s="187" t="s">
        <v>154</v>
      </c>
      <c r="AU90" s="187" t="s">
        <v>72</v>
      </c>
      <c r="AY90" s="20" t="s">
        <v>152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158</v>
      </c>
      <c r="BM90" s="187" t="s">
        <v>206</v>
      </c>
    </row>
    <row r="91" s="2" customFormat="1" ht="16.5" customHeight="1">
      <c r="A91" s="39"/>
      <c r="B91" s="174"/>
      <c r="C91" s="175" t="s">
        <v>185</v>
      </c>
      <c r="D91" s="175" t="s">
        <v>154</v>
      </c>
      <c r="E91" s="176" t="s">
        <v>1531</v>
      </c>
      <c r="F91" s="177" t="s">
        <v>1532</v>
      </c>
      <c r="G91" s="178" t="s">
        <v>1471</v>
      </c>
      <c r="H91" s="179">
        <v>5</v>
      </c>
      <c r="I91" s="180"/>
      <c r="J91" s="181">
        <f>ROUND(I91*H91,2)</f>
        <v>0</v>
      </c>
      <c r="K91" s="182"/>
      <c r="L91" s="40"/>
      <c r="M91" s="183" t="s">
        <v>3</v>
      </c>
      <c r="N91" s="184" t="s">
        <v>43</v>
      </c>
      <c r="O91" s="7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7" t="s">
        <v>158</v>
      </c>
      <c r="AT91" s="187" t="s">
        <v>154</v>
      </c>
      <c r="AU91" s="187" t="s">
        <v>72</v>
      </c>
      <c r="AY91" s="20" t="s">
        <v>152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158</v>
      </c>
      <c r="BM91" s="187" t="s">
        <v>250</v>
      </c>
    </row>
    <row r="92" s="2" customFormat="1" ht="16.5" customHeight="1">
      <c r="A92" s="39"/>
      <c r="B92" s="174"/>
      <c r="C92" s="175" t="s">
        <v>190</v>
      </c>
      <c r="D92" s="175" t="s">
        <v>154</v>
      </c>
      <c r="E92" s="176" t="s">
        <v>1534</v>
      </c>
      <c r="F92" s="177" t="s">
        <v>1535</v>
      </c>
      <c r="G92" s="178" t="s">
        <v>1471</v>
      </c>
      <c r="H92" s="179">
        <v>29</v>
      </c>
      <c r="I92" s="180"/>
      <c r="J92" s="181">
        <f>ROUND(I92*H92,2)</f>
        <v>0</v>
      </c>
      <c r="K92" s="182"/>
      <c r="L92" s="40"/>
      <c r="M92" s="183" t="s">
        <v>3</v>
      </c>
      <c r="N92" s="184" t="s">
        <v>43</v>
      </c>
      <c r="O92" s="73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7" t="s">
        <v>158</v>
      </c>
      <c r="AT92" s="187" t="s">
        <v>154</v>
      </c>
      <c r="AU92" s="187" t="s">
        <v>72</v>
      </c>
      <c r="AY92" s="20" t="s">
        <v>152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158</v>
      </c>
      <c r="BM92" s="187" t="s">
        <v>267</v>
      </c>
    </row>
    <row r="93" s="2" customFormat="1" ht="16.5" customHeight="1">
      <c r="A93" s="39"/>
      <c r="B93" s="174"/>
      <c r="C93" s="175" t="s">
        <v>195</v>
      </c>
      <c r="D93" s="175" t="s">
        <v>154</v>
      </c>
      <c r="E93" s="176" t="s">
        <v>1537</v>
      </c>
      <c r="F93" s="177" t="s">
        <v>1538</v>
      </c>
      <c r="G93" s="178" t="s">
        <v>1471</v>
      </c>
      <c r="H93" s="179">
        <v>66</v>
      </c>
      <c r="I93" s="180"/>
      <c r="J93" s="181">
        <f>ROUND(I93*H93,2)</f>
        <v>0</v>
      </c>
      <c r="K93" s="182"/>
      <c r="L93" s="40"/>
      <c r="M93" s="183" t="s">
        <v>3</v>
      </c>
      <c r="N93" s="184" t="s">
        <v>43</v>
      </c>
      <c r="O93" s="7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7" t="s">
        <v>158</v>
      </c>
      <c r="AT93" s="187" t="s">
        <v>154</v>
      </c>
      <c r="AU93" s="187" t="s">
        <v>72</v>
      </c>
      <c r="AY93" s="20" t="s">
        <v>152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79</v>
      </c>
      <c r="BK93" s="188">
        <f>ROUND(I93*H93,2)</f>
        <v>0</v>
      </c>
      <c r="BL93" s="20" t="s">
        <v>158</v>
      </c>
      <c r="BM93" s="187" t="s">
        <v>279</v>
      </c>
    </row>
    <row r="94" s="2" customFormat="1" ht="16.5" customHeight="1">
      <c r="A94" s="39"/>
      <c r="B94" s="174"/>
      <c r="C94" s="175" t="s">
        <v>200</v>
      </c>
      <c r="D94" s="175" t="s">
        <v>154</v>
      </c>
      <c r="E94" s="176" t="s">
        <v>1540</v>
      </c>
      <c r="F94" s="177" t="s">
        <v>1541</v>
      </c>
      <c r="G94" s="178" t="s">
        <v>1471</v>
      </c>
      <c r="H94" s="179">
        <v>28</v>
      </c>
      <c r="I94" s="180"/>
      <c r="J94" s="181">
        <f>ROUND(I94*H94,2)</f>
        <v>0</v>
      </c>
      <c r="K94" s="182"/>
      <c r="L94" s="40"/>
      <c r="M94" s="183" t="s">
        <v>3</v>
      </c>
      <c r="N94" s="184" t="s">
        <v>43</v>
      </c>
      <c r="O94" s="7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7" t="s">
        <v>158</v>
      </c>
      <c r="AT94" s="187" t="s">
        <v>154</v>
      </c>
      <c r="AU94" s="187" t="s">
        <v>72</v>
      </c>
      <c r="AY94" s="20" t="s">
        <v>152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158</v>
      </c>
      <c r="BM94" s="187" t="s">
        <v>289</v>
      </c>
    </row>
    <row r="95" s="2" customFormat="1" ht="16.5" customHeight="1">
      <c r="A95" s="39"/>
      <c r="B95" s="174"/>
      <c r="C95" s="175" t="s">
        <v>206</v>
      </c>
      <c r="D95" s="175" t="s">
        <v>154</v>
      </c>
      <c r="E95" s="176" t="s">
        <v>1469</v>
      </c>
      <c r="F95" s="177" t="s">
        <v>1470</v>
      </c>
      <c r="G95" s="178" t="s">
        <v>1471</v>
      </c>
      <c r="H95" s="179">
        <v>210</v>
      </c>
      <c r="I95" s="180"/>
      <c r="J95" s="181">
        <f>ROUND(I95*H95,2)</f>
        <v>0</v>
      </c>
      <c r="K95" s="182"/>
      <c r="L95" s="40"/>
      <c r="M95" s="183" t="s">
        <v>3</v>
      </c>
      <c r="N95" s="184" t="s">
        <v>43</v>
      </c>
      <c r="O95" s="7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7" t="s">
        <v>158</v>
      </c>
      <c r="AT95" s="187" t="s">
        <v>154</v>
      </c>
      <c r="AU95" s="187" t="s">
        <v>72</v>
      </c>
      <c r="AY95" s="20" t="s">
        <v>152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158</v>
      </c>
      <c r="BM95" s="187" t="s">
        <v>300</v>
      </c>
    </row>
    <row r="96" s="2" customFormat="1" ht="16.5" customHeight="1">
      <c r="A96" s="39"/>
      <c r="B96" s="174"/>
      <c r="C96" s="175" t="s">
        <v>244</v>
      </c>
      <c r="D96" s="175" t="s">
        <v>154</v>
      </c>
      <c r="E96" s="176" t="s">
        <v>1473</v>
      </c>
      <c r="F96" s="177" t="s">
        <v>1474</v>
      </c>
      <c r="G96" s="178" t="s">
        <v>1471</v>
      </c>
      <c r="H96" s="179">
        <v>14</v>
      </c>
      <c r="I96" s="180"/>
      <c r="J96" s="181">
        <f>ROUND(I96*H96,2)</f>
        <v>0</v>
      </c>
      <c r="K96" s="182"/>
      <c r="L96" s="40"/>
      <c r="M96" s="183" t="s">
        <v>3</v>
      </c>
      <c r="N96" s="184" t="s">
        <v>43</v>
      </c>
      <c r="O96" s="7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7" t="s">
        <v>158</v>
      </c>
      <c r="AT96" s="187" t="s">
        <v>154</v>
      </c>
      <c r="AU96" s="187" t="s">
        <v>72</v>
      </c>
      <c r="AY96" s="20" t="s">
        <v>152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158</v>
      </c>
      <c r="BM96" s="187" t="s">
        <v>309</v>
      </c>
    </row>
    <row r="97" s="2" customFormat="1" ht="16.5" customHeight="1">
      <c r="A97" s="39"/>
      <c r="B97" s="174"/>
      <c r="C97" s="175" t="s">
        <v>250</v>
      </c>
      <c r="D97" s="175" t="s">
        <v>154</v>
      </c>
      <c r="E97" s="176" t="s">
        <v>1476</v>
      </c>
      <c r="F97" s="177" t="s">
        <v>1477</v>
      </c>
      <c r="G97" s="178" t="s">
        <v>1471</v>
      </c>
      <c r="H97" s="179">
        <v>14</v>
      </c>
      <c r="I97" s="180"/>
      <c r="J97" s="181">
        <f>ROUND(I97*H97,2)</f>
        <v>0</v>
      </c>
      <c r="K97" s="182"/>
      <c r="L97" s="40"/>
      <c r="M97" s="183" t="s">
        <v>3</v>
      </c>
      <c r="N97" s="184" t="s">
        <v>43</v>
      </c>
      <c r="O97" s="7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7" t="s">
        <v>158</v>
      </c>
      <c r="AT97" s="187" t="s">
        <v>154</v>
      </c>
      <c r="AU97" s="187" t="s">
        <v>72</v>
      </c>
      <c r="AY97" s="20" t="s">
        <v>152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158</v>
      </c>
      <c r="BM97" s="187" t="s">
        <v>326</v>
      </c>
    </row>
    <row r="98" s="2" customFormat="1" ht="16.5" customHeight="1">
      <c r="A98" s="39"/>
      <c r="B98" s="174"/>
      <c r="C98" s="175" t="s">
        <v>256</v>
      </c>
      <c r="D98" s="175" t="s">
        <v>154</v>
      </c>
      <c r="E98" s="176" t="s">
        <v>1479</v>
      </c>
      <c r="F98" s="177" t="s">
        <v>1480</v>
      </c>
      <c r="G98" s="178" t="s">
        <v>1471</v>
      </c>
      <c r="H98" s="179">
        <v>9</v>
      </c>
      <c r="I98" s="180"/>
      <c r="J98" s="181">
        <f>ROUND(I98*H98,2)</f>
        <v>0</v>
      </c>
      <c r="K98" s="182"/>
      <c r="L98" s="40"/>
      <c r="M98" s="183" t="s">
        <v>3</v>
      </c>
      <c r="N98" s="184" t="s">
        <v>43</v>
      </c>
      <c r="O98" s="7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7" t="s">
        <v>158</v>
      </c>
      <c r="AT98" s="187" t="s">
        <v>154</v>
      </c>
      <c r="AU98" s="187" t="s">
        <v>72</v>
      </c>
      <c r="AY98" s="20" t="s">
        <v>152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158</v>
      </c>
      <c r="BM98" s="187" t="s">
        <v>337</v>
      </c>
    </row>
    <row r="99" s="2" customFormat="1" ht="16.5" customHeight="1">
      <c r="A99" s="39"/>
      <c r="B99" s="174"/>
      <c r="C99" s="175" t="s">
        <v>267</v>
      </c>
      <c r="D99" s="175" t="s">
        <v>154</v>
      </c>
      <c r="E99" s="176" t="s">
        <v>1544</v>
      </c>
      <c r="F99" s="177" t="s">
        <v>1486</v>
      </c>
      <c r="G99" s="178" t="s">
        <v>676</v>
      </c>
      <c r="H99" s="179">
        <v>1</v>
      </c>
      <c r="I99" s="180"/>
      <c r="J99" s="181">
        <f>ROUND(I99*H99,2)</f>
        <v>0</v>
      </c>
      <c r="K99" s="182"/>
      <c r="L99" s="40"/>
      <c r="M99" s="183" t="s">
        <v>3</v>
      </c>
      <c r="N99" s="184" t="s">
        <v>43</v>
      </c>
      <c r="O99" s="7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7" t="s">
        <v>158</v>
      </c>
      <c r="AT99" s="187" t="s">
        <v>154</v>
      </c>
      <c r="AU99" s="187" t="s">
        <v>72</v>
      </c>
      <c r="AY99" s="20" t="s">
        <v>152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158</v>
      </c>
      <c r="BM99" s="187" t="s">
        <v>352</v>
      </c>
    </row>
    <row r="100" s="2" customFormat="1" ht="16.5" customHeight="1">
      <c r="A100" s="39"/>
      <c r="B100" s="174"/>
      <c r="C100" s="175" t="s">
        <v>9</v>
      </c>
      <c r="D100" s="175" t="s">
        <v>154</v>
      </c>
      <c r="E100" s="176" t="s">
        <v>1545</v>
      </c>
      <c r="F100" s="177" t="s">
        <v>1489</v>
      </c>
      <c r="G100" s="178" t="s">
        <v>676</v>
      </c>
      <c r="H100" s="179">
        <v>1</v>
      </c>
      <c r="I100" s="180"/>
      <c r="J100" s="181">
        <f>ROUND(I100*H100,2)</f>
        <v>0</v>
      </c>
      <c r="K100" s="182"/>
      <c r="L100" s="40"/>
      <c r="M100" s="183" t="s">
        <v>3</v>
      </c>
      <c r="N100" s="184" t="s">
        <v>43</v>
      </c>
      <c r="O100" s="7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7" t="s">
        <v>158</v>
      </c>
      <c r="AT100" s="187" t="s">
        <v>154</v>
      </c>
      <c r="AU100" s="187" t="s">
        <v>72</v>
      </c>
      <c r="AY100" s="20" t="s">
        <v>152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158</v>
      </c>
      <c r="BM100" s="187" t="s">
        <v>367</v>
      </c>
    </row>
    <row r="101" s="2" customFormat="1" ht="16.5" customHeight="1">
      <c r="A101" s="39"/>
      <c r="B101" s="174"/>
      <c r="C101" s="175" t="s">
        <v>279</v>
      </c>
      <c r="D101" s="175" t="s">
        <v>154</v>
      </c>
      <c r="E101" s="176" t="s">
        <v>1546</v>
      </c>
      <c r="F101" s="177" t="s">
        <v>1492</v>
      </c>
      <c r="G101" s="178" t="s">
        <v>676</v>
      </c>
      <c r="H101" s="179">
        <v>1</v>
      </c>
      <c r="I101" s="180"/>
      <c r="J101" s="181">
        <f>ROUND(I101*H101,2)</f>
        <v>0</v>
      </c>
      <c r="K101" s="182"/>
      <c r="L101" s="40"/>
      <c r="M101" s="183" t="s">
        <v>3</v>
      </c>
      <c r="N101" s="184" t="s">
        <v>43</v>
      </c>
      <c r="O101" s="7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7" t="s">
        <v>158</v>
      </c>
      <c r="AT101" s="187" t="s">
        <v>154</v>
      </c>
      <c r="AU101" s="187" t="s">
        <v>72</v>
      </c>
      <c r="AY101" s="20" t="s">
        <v>152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79</v>
      </c>
      <c r="BK101" s="188">
        <f>ROUND(I101*H101,2)</f>
        <v>0</v>
      </c>
      <c r="BL101" s="20" t="s">
        <v>158</v>
      </c>
      <c r="BM101" s="187" t="s">
        <v>382</v>
      </c>
    </row>
    <row r="102" s="2" customFormat="1" ht="16.5" customHeight="1">
      <c r="A102" s="39"/>
      <c r="B102" s="174"/>
      <c r="C102" s="175" t="s">
        <v>284</v>
      </c>
      <c r="D102" s="175" t="s">
        <v>154</v>
      </c>
      <c r="E102" s="176" t="s">
        <v>1547</v>
      </c>
      <c r="F102" s="177" t="s">
        <v>1495</v>
      </c>
      <c r="G102" s="178" t="s">
        <v>676</v>
      </c>
      <c r="H102" s="179">
        <v>1</v>
      </c>
      <c r="I102" s="180"/>
      <c r="J102" s="181">
        <f>ROUND(I102*H102,2)</f>
        <v>0</v>
      </c>
      <c r="K102" s="182"/>
      <c r="L102" s="40"/>
      <c r="M102" s="183" t="s">
        <v>3</v>
      </c>
      <c r="N102" s="184" t="s">
        <v>43</v>
      </c>
      <c r="O102" s="7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7" t="s">
        <v>158</v>
      </c>
      <c r="AT102" s="187" t="s">
        <v>154</v>
      </c>
      <c r="AU102" s="187" t="s">
        <v>72</v>
      </c>
      <c r="AY102" s="20" t="s">
        <v>152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158</v>
      </c>
      <c r="BM102" s="187" t="s">
        <v>396</v>
      </c>
    </row>
    <row r="103" s="2" customFormat="1" ht="16.5" customHeight="1">
      <c r="A103" s="39"/>
      <c r="B103" s="174"/>
      <c r="C103" s="175" t="s">
        <v>289</v>
      </c>
      <c r="D103" s="175" t="s">
        <v>154</v>
      </c>
      <c r="E103" s="176" t="s">
        <v>1497</v>
      </c>
      <c r="F103" s="177" t="s">
        <v>1498</v>
      </c>
      <c r="G103" s="178" t="s">
        <v>676</v>
      </c>
      <c r="H103" s="179">
        <v>1</v>
      </c>
      <c r="I103" s="180"/>
      <c r="J103" s="181">
        <f>ROUND(I103*H103,2)</f>
        <v>0</v>
      </c>
      <c r="K103" s="182"/>
      <c r="L103" s="40"/>
      <c r="M103" s="183" t="s">
        <v>3</v>
      </c>
      <c r="N103" s="184" t="s">
        <v>43</v>
      </c>
      <c r="O103" s="7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7" t="s">
        <v>158</v>
      </c>
      <c r="AT103" s="187" t="s">
        <v>154</v>
      </c>
      <c r="AU103" s="187" t="s">
        <v>72</v>
      </c>
      <c r="AY103" s="20" t="s">
        <v>152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79</v>
      </c>
      <c r="BK103" s="188">
        <f>ROUND(I103*H103,2)</f>
        <v>0</v>
      </c>
      <c r="BL103" s="20" t="s">
        <v>158</v>
      </c>
      <c r="BM103" s="187" t="s">
        <v>412</v>
      </c>
    </row>
    <row r="104" s="2" customFormat="1" ht="16.5" customHeight="1">
      <c r="A104" s="39"/>
      <c r="B104" s="174"/>
      <c r="C104" s="175" t="s">
        <v>294</v>
      </c>
      <c r="D104" s="175" t="s">
        <v>154</v>
      </c>
      <c r="E104" s="176" t="s">
        <v>1503</v>
      </c>
      <c r="F104" s="177" t="s">
        <v>1504</v>
      </c>
      <c r="G104" s="178" t="s">
        <v>676</v>
      </c>
      <c r="H104" s="179">
        <v>1</v>
      </c>
      <c r="I104" s="180"/>
      <c r="J104" s="181">
        <f>ROUND(I104*H104,2)</f>
        <v>0</v>
      </c>
      <c r="K104" s="182"/>
      <c r="L104" s="40"/>
      <c r="M104" s="183" t="s">
        <v>3</v>
      </c>
      <c r="N104" s="184" t="s">
        <v>43</v>
      </c>
      <c r="O104" s="7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7" t="s">
        <v>158</v>
      </c>
      <c r="AT104" s="187" t="s">
        <v>154</v>
      </c>
      <c r="AU104" s="187" t="s">
        <v>72</v>
      </c>
      <c r="AY104" s="20" t="s">
        <v>152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158</v>
      </c>
      <c r="BM104" s="187" t="s">
        <v>423</v>
      </c>
    </row>
    <row r="105" s="2" customFormat="1" ht="16.5" customHeight="1">
      <c r="A105" s="39"/>
      <c r="B105" s="174"/>
      <c r="C105" s="175" t="s">
        <v>300</v>
      </c>
      <c r="D105" s="175" t="s">
        <v>154</v>
      </c>
      <c r="E105" s="176" t="s">
        <v>1506</v>
      </c>
      <c r="F105" s="177" t="s">
        <v>1507</v>
      </c>
      <c r="G105" s="178" t="s">
        <v>676</v>
      </c>
      <c r="H105" s="179">
        <v>1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158</v>
      </c>
      <c r="AT105" s="187" t="s">
        <v>154</v>
      </c>
      <c r="AU105" s="187" t="s">
        <v>72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158</v>
      </c>
      <c r="BM105" s="187" t="s">
        <v>435</v>
      </c>
    </row>
    <row r="106" s="2" customFormat="1" ht="16.5" customHeight="1">
      <c r="A106" s="39"/>
      <c r="B106" s="174"/>
      <c r="C106" s="175" t="s">
        <v>8</v>
      </c>
      <c r="D106" s="175" t="s">
        <v>154</v>
      </c>
      <c r="E106" s="176" t="s">
        <v>1509</v>
      </c>
      <c r="F106" s="177" t="s">
        <v>1510</v>
      </c>
      <c r="G106" s="178" t="s">
        <v>676</v>
      </c>
      <c r="H106" s="179">
        <v>1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72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448</v>
      </c>
    </row>
    <row r="107" s="2" customFormat="1" ht="16.5" customHeight="1">
      <c r="A107" s="39"/>
      <c r="B107" s="174"/>
      <c r="C107" s="175" t="s">
        <v>309</v>
      </c>
      <c r="D107" s="175" t="s">
        <v>154</v>
      </c>
      <c r="E107" s="176" t="s">
        <v>1512</v>
      </c>
      <c r="F107" s="177" t="s">
        <v>1513</v>
      </c>
      <c r="G107" s="178" t="s">
        <v>1514</v>
      </c>
      <c r="H107" s="179">
        <v>32</v>
      </c>
      <c r="I107" s="180"/>
      <c r="J107" s="181">
        <f>ROUND(I107*H107,2)</f>
        <v>0</v>
      </c>
      <c r="K107" s="182"/>
      <c r="L107" s="40"/>
      <c r="M107" s="183" t="s">
        <v>3</v>
      </c>
      <c r="N107" s="184" t="s">
        <v>43</v>
      </c>
      <c r="O107" s="7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7" t="s">
        <v>158</v>
      </c>
      <c r="AT107" s="187" t="s">
        <v>154</v>
      </c>
      <c r="AU107" s="187" t="s">
        <v>72</v>
      </c>
      <c r="AY107" s="20" t="s">
        <v>152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79</v>
      </c>
      <c r="BK107" s="188">
        <f>ROUND(I107*H107,2)</f>
        <v>0</v>
      </c>
      <c r="BL107" s="20" t="s">
        <v>158</v>
      </c>
      <c r="BM107" s="187" t="s">
        <v>461</v>
      </c>
    </row>
    <row r="108" s="2" customFormat="1" ht="16.5" customHeight="1">
      <c r="A108" s="39"/>
      <c r="B108" s="174"/>
      <c r="C108" s="175" t="s">
        <v>319</v>
      </c>
      <c r="D108" s="175" t="s">
        <v>154</v>
      </c>
      <c r="E108" s="176" t="s">
        <v>1516</v>
      </c>
      <c r="F108" s="177" t="s">
        <v>1517</v>
      </c>
      <c r="G108" s="178" t="s">
        <v>1514</v>
      </c>
      <c r="H108" s="179">
        <v>5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158</v>
      </c>
      <c r="AT108" s="187" t="s">
        <v>154</v>
      </c>
      <c r="AU108" s="187" t="s">
        <v>72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158</v>
      </c>
      <c r="BM108" s="187" t="s">
        <v>474</v>
      </c>
    </row>
    <row r="109" s="2" customFormat="1" ht="16.5" customHeight="1">
      <c r="A109" s="39"/>
      <c r="B109" s="174"/>
      <c r="C109" s="175" t="s">
        <v>326</v>
      </c>
      <c r="D109" s="175" t="s">
        <v>154</v>
      </c>
      <c r="E109" s="176" t="s">
        <v>1519</v>
      </c>
      <c r="F109" s="177" t="s">
        <v>1520</v>
      </c>
      <c r="G109" s="178" t="s">
        <v>1514</v>
      </c>
      <c r="H109" s="179">
        <v>4</v>
      </c>
      <c r="I109" s="180"/>
      <c r="J109" s="181">
        <f>ROUND(I109*H109,2)</f>
        <v>0</v>
      </c>
      <c r="K109" s="182"/>
      <c r="L109" s="40"/>
      <c r="M109" s="245" t="s">
        <v>3</v>
      </c>
      <c r="N109" s="246" t="s">
        <v>43</v>
      </c>
      <c r="O109" s="247"/>
      <c r="P109" s="248">
        <f>O109*H109</f>
        <v>0</v>
      </c>
      <c r="Q109" s="248">
        <v>0</v>
      </c>
      <c r="R109" s="248">
        <f>Q109*H109</f>
        <v>0</v>
      </c>
      <c r="S109" s="248">
        <v>0</v>
      </c>
      <c r="T109" s="24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72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485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1464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1548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tr">
        <f>IF('Rekapitulace stavby'!AN16="","",'Rekapitulace stavby'!AN16)</f>
        <v>29029210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tr">
        <f>IF('Rekapitulace stavby'!E17="","",'Rekapitulace stavby'!E17)</f>
        <v>Energy Benefit Centre a.s.</v>
      </c>
      <c r="F23" s="39"/>
      <c r="G23" s="39"/>
      <c r="H23" s="39"/>
      <c r="I23" s="33" t="s">
        <v>27</v>
      </c>
      <c r="J23" s="28" t="str">
        <f>IF('Rekapitulace stavby'!AN17="","",'Rekapitulace stavby'!AN17)</f>
        <v/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>lacko.ondrej@seznam.cz (tel.:725535980)</v>
      </c>
      <c r="F26" s="39"/>
      <c r="G26" s="39"/>
      <c r="H26" s="39"/>
      <c r="I26" s="33" t="s">
        <v>27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ROUND(J85,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ROUND((SUM(BE85:BE109)),  2)</f>
        <v>0</v>
      </c>
      <c r="G35" s="39"/>
      <c r="H35" s="39"/>
      <c r="I35" s="132">
        <v>0.20999999999999999</v>
      </c>
      <c r="J35" s="131">
        <f>ROUND(((SUM(BE85:BE109))*I35),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ROUND((SUM(BF85:BF109)),  2)</f>
        <v>0</v>
      </c>
      <c r="G36" s="39"/>
      <c r="H36" s="39"/>
      <c r="I36" s="132">
        <v>0.14999999999999999</v>
      </c>
      <c r="J36" s="131">
        <f>ROUND(((SUM(BF85:BF109))*I36),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ROUND((SUM(BG85:BG109)),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ROUND((SUM(BH85:BH109)),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ROUND((SUM(BI85:BI109)),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1464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02-III - ETAPA III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J85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2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24" t="str">
        <f>E7</f>
        <v>Obnova střechy MZe, Těšnov, Praha I - Nové Město</v>
      </c>
      <c r="F73" s="33"/>
      <c r="G73" s="33"/>
      <c r="H73" s="33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3"/>
      <c r="C74" s="33" t="s">
        <v>111</v>
      </c>
      <c r="L74" s="23"/>
    </row>
    <row r="75" s="2" customFormat="1" ht="16.5" customHeight="1">
      <c r="A75" s="39"/>
      <c r="B75" s="40"/>
      <c r="C75" s="39"/>
      <c r="D75" s="39"/>
      <c r="E75" s="124" t="s">
        <v>1464</v>
      </c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63" t="str">
        <f>E11</f>
        <v>02-III - ETAPA III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39"/>
      <c r="E79" s="39"/>
      <c r="F79" s="28" t="str">
        <f>F14</f>
        <v xml:space="preserve"> </v>
      </c>
      <c r="G79" s="39"/>
      <c r="H79" s="39"/>
      <c r="I79" s="33" t="s">
        <v>23</v>
      </c>
      <c r="J79" s="65" t="str">
        <f>IF(J14="","",J14)</f>
        <v>7. 12. 2021</v>
      </c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39"/>
      <c r="E81" s="39"/>
      <c r="F81" s="28" t="str">
        <f>E17</f>
        <v xml:space="preserve"> </v>
      </c>
      <c r="G81" s="39"/>
      <c r="H81" s="39"/>
      <c r="I81" s="33" t="s">
        <v>30</v>
      </c>
      <c r="J81" s="37" t="str">
        <f>E23</f>
        <v>Energy Benefit Centre a.s.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28</v>
      </c>
      <c r="D82" s="39"/>
      <c r="E82" s="39"/>
      <c r="F82" s="28" t="str">
        <f>IF(E20="","",E20)</f>
        <v>Vyplň údaj</v>
      </c>
      <c r="G82" s="39"/>
      <c r="H82" s="39"/>
      <c r="I82" s="33" t="s">
        <v>34</v>
      </c>
      <c r="J82" s="37" t="str">
        <f>E26</f>
        <v>lacko.ondrej@seznam.cz (tel.:725535980)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50"/>
      <c r="B84" s="151"/>
      <c r="C84" s="152" t="s">
        <v>138</v>
      </c>
      <c r="D84" s="153" t="s">
        <v>57</v>
      </c>
      <c r="E84" s="153" t="s">
        <v>53</v>
      </c>
      <c r="F84" s="153" t="s">
        <v>54</v>
      </c>
      <c r="G84" s="153" t="s">
        <v>139</v>
      </c>
      <c r="H84" s="153" t="s">
        <v>140</v>
      </c>
      <c r="I84" s="153" t="s">
        <v>141</v>
      </c>
      <c r="J84" s="154" t="s">
        <v>117</v>
      </c>
      <c r="K84" s="155" t="s">
        <v>142</v>
      </c>
      <c r="L84" s="156"/>
      <c r="M84" s="81" t="s">
        <v>3</v>
      </c>
      <c r="N84" s="82" t="s">
        <v>42</v>
      </c>
      <c r="O84" s="82" t="s">
        <v>143</v>
      </c>
      <c r="P84" s="82" t="s">
        <v>144</v>
      </c>
      <c r="Q84" s="82" t="s">
        <v>145</v>
      </c>
      <c r="R84" s="82" t="s">
        <v>146</v>
      </c>
      <c r="S84" s="82" t="s">
        <v>147</v>
      </c>
      <c r="T84" s="83" t="s">
        <v>148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="2" customFormat="1" ht="22.8" customHeight="1">
      <c r="A85" s="39"/>
      <c r="B85" s="40"/>
      <c r="C85" s="88" t="s">
        <v>149</v>
      </c>
      <c r="D85" s="39"/>
      <c r="E85" s="39"/>
      <c r="F85" s="39"/>
      <c r="G85" s="39"/>
      <c r="H85" s="39"/>
      <c r="I85" s="39"/>
      <c r="J85" s="157">
        <f>BK85</f>
        <v>0</v>
      </c>
      <c r="K85" s="39"/>
      <c r="L85" s="40"/>
      <c r="M85" s="84"/>
      <c r="N85" s="69"/>
      <c r="O85" s="85"/>
      <c r="P85" s="158">
        <f>SUM(P86:P109)</f>
        <v>0</v>
      </c>
      <c r="Q85" s="85"/>
      <c r="R85" s="158">
        <f>SUM(R86:R109)</f>
        <v>0</v>
      </c>
      <c r="S85" s="85"/>
      <c r="T85" s="159">
        <f>SUM(T86:T109)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71</v>
      </c>
      <c r="AU85" s="20" t="s">
        <v>118</v>
      </c>
      <c r="BK85" s="160">
        <f>SUM(BK86:BK109)</f>
        <v>0</v>
      </c>
    </row>
    <row r="86" s="2" customFormat="1" ht="16.5" customHeight="1">
      <c r="A86" s="39"/>
      <c r="B86" s="174"/>
      <c r="C86" s="175" t="s">
        <v>79</v>
      </c>
      <c r="D86" s="175" t="s">
        <v>154</v>
      </c>
      <c r="E86" s="176" t="s">
        <v>1466</v>
      </c>
      <c r="F86" s="177" t="s">
        <v>1467</v>
      </c>
      <c r="G86" s="178" t="s">
        <v>247</v>
      </c>
      <c r="H86" s="179">
        <v>440</v>
      </c>
      <c r="I86" s="180"/>
      <c r="J86" s="181">
        <f>ROUND(I86*H86,2)</f>
        <v>0</v>
      </c>
      <c r="K86" s="182"/>
      <c r="L86" s="40"/>
      <c r="M86" s="183" t="s">
        <v>3</v>
      </c>
      <c r="N86" s="184" t="s">
        <v>43</v>
      </c>
      <c r="O86" s="7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87" t="s">
        <v>158</v>
      </c>
      <c r="AT86" s="187" t="s">
        <v>154</v>
      </c>
      <c r="AU86" s="187" t="s">
        <v>72</v>
      </c>
      <c r="AY86" s="20" t="s">
        <v>152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79</v>
      </c>
      <c r="BK86" s="188">
        <f>ROUND(I86*H86,2)</f>
        <v>0</v>
      </c>
      <c r="BL86" s="20" t="s">
        <v>158</v>
      </c>
      <c r="BM86" s="187" t="s">
        <v>81</v>
      </c>
    </row>
    <row r="87" s="2" customFormat="1" ht="16.5" customHeight="1">
      <c r="A87" s="39"/>
      <c r="B87" s="174"/>
      <c r="C87" s="175" t="s">
        <v>81</v>
      </c>
      <c r="D87" s="175" t="s">
        <v>154</v>
      </c>
      <c r="E87" s="176" t="s">
        <v>1500</v>
      </c>
      <c r="F87" s="177" t="s">
        <v>1501</v>
      </c>
      <c r="G87" s="178" t="s">
        <v>247</v>
      </c>
      <c r="H87" s="179">
        <v>30</v>
      </c>
      <c r="I87" s="180"/>
      <c r="J87" s="181">
        <f>ROUND(I87*H87,2)</f>
        <v>0</v>
      </c>
      <c r="K87" s="182"/>
      <c r="L87" s="40"/>
      <c r="M87" s="183" t="s">
        <v>3</v>
      </c>
      <c r="N87" s="184" t="s">
        <v>43</v>
      </c>
      <c r="O87" s="7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7" t="s">
        <v>158</v>
      </c>
      <c r="AT87" s="187" t="s">
        <v>154</v>
      </c>
      <c r="AU87" s="187" t="s">
        <v>72</v>
      </c>
      <c r="AY87" s="20" t="s">
        <v>152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158</v>
      </c>
      <c r="BM87" s="187" t="s">
        <v>158</v>
      </c>
    </row>
    <row r="88" s="2" customFormat="1" ht="16.5" customHeight="1">
      <c r="A88" s="39"/>
      <c r="B88" s="174"/>
      <c r="C88" s="175" t="s">
        <v>168</v>
      </c>
      <c r="D88" s="175" t="s">
        <v>154</v>
      </c>
      <c r="E88" s="176" t="s">
        <v>1522</v>
      </c>
      <c r="F88" s="177" t="s">
        <v>1523</v>
      </c>
      <c r="G88" s="178" t="s">
        <v>247</v>
      </c>
      <c r="H88" s="179">
        <v>70</v>
      </c>
      <c r="I88" s="180"/>
      <c r="J88" s="181">
        <f>ROUND(I88*H88,2)</f>
        <v>0</v>
      </c>
      <c r="K88" s="182"/>
      <c r="L88" s="40"/>
      <c r="M88" s="183" t="s">
        <v>3</v>
      </c>
      <c r="N88" s="184" t="s">
        <v>43</v>
      </c>
      <c r="O88" s="7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87" t="s">
        <v>158</v>
      </c>
      <c r="AT88" s="187" t="s">
        <v>154</v>
      </c>
      <c r="AU88" s="187" t="s">
        <v>72</v>
      </c>
      <c r="AY88" s="20" t="s">
        <v>152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158</v>
      </c>
      <c r="BM88" s="187" t="s">
        <v>185</v>
      </c>
    </row>
    <row r="89" s="2" customFormat="1" ht="16.5" customHeight="1">
      <c r="A89" s="39"/>
      <c r="B89" s="174"/>
      <c r="C89" s="175" t="s">
        <v>158</v>
      </c>
      <c r="D89" s="175" t="s">
        <v>154</v>
      </c>
      <c r="E89" s="176" t="s">
        <v>1525</v>
      </c>
      <c r="F89" s="177" t="s">
        <v>1526</v>
      </c>
      <c r="G89" s="178" t="s">
        <v>1471</v>
      </c>
      <c r="H89" s="179">
        <v>280</v>
      </c>
      <c r="I89" s="180"/>
      <c r="J89" s="181">
        <f>ROUND(I89*H89,2)</f>
        <v>0</v>
      </c>
      <c r="K89" s="182"/>
      <c r="L89" s="40"/>
      <c r="M89" s="183" t="s">
        <v>3</v>
      </c>
      <c r="N89" s="184" t="s">
        <v>43</v>
      </c>
      <c r="O89" s="7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7" t="s">
        <v>158</v>
      </c>
      <c r="AT89" s="187" t="s">
        <v>154</v>
      </c>
      <c r="AU89" s="187" t="s">
        <v>72</v>
      </c>
      <c r="AY89" s="20" t="s">
        <v>152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79</v>
      </c>
      <c r="BK89" s="188">
        <f>ROUND(I89*H89,2)</f>
        <v>0</v>
      </c>
      <c r="BL89" s="20" t="s">
        <v>158</v>
      </c>
      <c r="BM89" s="187" t="s">
        <v>195</v>
      </c>
    </row>
    <row r="90" s="2" customFormat="1" ht="16.5" customHeight="1">
      <c r="A90" s="39"/>
      <c r="B90" s="174"/>
      <c r="C90" s="175" t="s">
        <v>179</v>
      </c>
      <c r="D90" s="175" t="s">
        <v>154</v>
      </c>
      <c r="E90" s="176" t="s">
        <v>1528</v>
      </c>
      <c r="F90" s="177" t="s">
        <v>1529</v>
      </c>
      <c r="G90" s="178" t="s">
        <v>1471</v>
      </c>
      <c r="H90" s="179">
        <v>7</v>
      </c>
      <c r="I90" s="180"/>
      <c r="J90" s="181">
        <f>ROUND(I90*H90,2)</f>
        <v>0</v>
      </c>
      <c r="K90" s="182"/>
      <c r="L90" s="40"/>
      <c r="M90" s="183" t="s">
        <v>3</v>
      </c>
      <c r="N90" s="184" t="s">
        <v>43</v>
      </c>
      <c r="O90" s="7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7" t="s">
        <v>158</v>
      </c>
      <c r="AT90" s="187" t="s">
        <v>154</v>
      </c>
      <c r="AU90" s="187" t="s">
        <v>72</v>
      </c>
      <c r="AY90" s="20" t="s">
        <v>152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158</v>
      </c>
      <c r="BM90" s="187" t="s">
        <v>206</v>
      </c>
    </row>
    <row r="91" s="2" customFormat="1" ht="16.5" customHeight="1">
      <c r="A91" s="39"/>
      <c r="B91" s="174"/>
      <c r="C91" s="175" t="s">
        <v>185</v>
      </c>
      <c r="D91" s="175" t="s">
        <v>154</v>
      </c>
      <c r="E91" s="176" t="s">
        <v>1531</v>
      </c>
      <c r="F91" s="177" t="s">
        <v>1532</v>
      </c>
      <c r="G91" s="178" t="s">
        <v>1471</v>
      </c>
      <c r="H91" s="179">
        <v>8</v>
      </c>
      <c r="I91" s="180"/>
      <c r="J91" s="181">
        <f>ROUND(I91*H91,2)</f>
        <v>0</v>
      </c>
      <c r="K91" s="182"/>
      <c r="L91" s="40"/>
      <c r="M91" s="183" t="s">
        <v>3</v>
      </c>
      <c r="N91" s="184" t="s">
        <v>43</v>
      </c>
      <c r="O91" s="7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7" t="s">
        <v>158</v>
      </c>
      <c r="AT91" s="187" t="s">
        <v>154</v>
      </c>
      <c r="AU91" s="187" t="s">
        <v>72</v>
      </c>
      <c r="AY91" s="20" t="s">
        <v>152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158</v>
      </c>
      <c r="BM91" s="187" t="s">
        <v>250</v>
      </c>
    </row>
    <row r="92" s="2" customFormat="1" ht="16.5" customHeight="1">
      <c r="A92" s="39"/>
      <c r="B92" s="174"/>
      <c r="C92" s="175" t="s">
        <v>190</v>
      </c>
      <c r="D92" s="175" t="s">
        <v>154</v>
      </c>
      <c r="E92" s="176" t="s">
        <v>1534</v>
      </c>
      <c r="F92" s="177" t="s">
        <v>1535</v>
      </c>
      <c r="G92" s="178" t="s">
        <v>1471</v>
      </c>
      <c r="H92" s="179">
        <v>39</v>
      </c>
      <c r="I92" s="180"/>
      <c r="J92" s="181">
        <f>ROUND(I92*H92,2)</f>
        <v>0</v>
      </c>
      <c r="K92" s="182"/>
      <c r="L92" s="40"/>
      <c r="M92" s="183" t="s">
        <v>3</v>
      </c>
      <c r="N92" s="184" t="s">
        <v>43</v>
      </c>
      <c r="O92" s="73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7" t="s">
        <v>158</v>
      </c>
      <c r="AT92" s="187" t="s">
        <v>154</v>
      </c>
      <c r="AU92" s="187" t="s">
        <v>72</v>
      </c>
      <c r="AY92" s="20" t="s">
        <v>152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158</v>
      </c>
      <c r="BM92" s="187" t="s">
        <v>267</v>
      </c>
    </row>
    <row r="93" s="2" customFormat="1" ht="16.5" customHeight="1">
      <c r="A93" s="39"/>
      <c r="B93" s="174"/>
      <c r="C93" s="175" t="s">
        <v>195</v>
      </c>
      <c r="D93" s="175" t="s">
        <v>154</v>
      </c>
      <c r="E93" s="176" t="s">
        <v>1537</v>
      </c>
      <c r="F93" s="177" t="s">
        <v>1538</v>
      </c>
      <c r="G93" s="178" t="s">
        <v>1471</v>
      </c>
      <c r="H93" s="179">
        <v>27</v>
      </c>
      <c r="I93" s="180"/>
      <c r="J93" s="181">
        <f>ROUND(I93*H93,2)</f>
        <v>0</v>
      </c>
      <c r="K93" s="182"/>
      <c r="L93" s="40"/>
      <c r="M93" s="183" t="s">
        <v>3</v>
      </c>
      <c r="N93" s="184" t="s">
        <v>43</v>
      </c>
      <c r="O93" s="7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7" t="s">
        <v>158</v>
      </c>
      <c r="AT93" s="187" t="s">
        <v>154</v>
      </c>
      <c r="AU93" s="187" t="s">
        <v>72</v>
      </c>
      <c r="AY93" s="20" t="s">
        <v>152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79</v>
      </c>
      <c r="BK93" s="188">
        <f>ROUND(I93*H93,2)</f>
        <v>0</v>
      </c>
      <c r="BL93" s="20" t="s">
        <v>158</v>
      </c>
      <c r="BM93" s="187" t="s">
        <v>279</v>
      </c>
    </row>
    <row r="94" s="2" customFormat="1" ht="16.5" customHeight="1">
      <c r="A94" s="39"/>
      <c r="B94" s="174"/>
      <c r="C94" s="175" t="s">
        <v>200</v>
      </c>
      <c r="D94" s="175" t="s">
        <v>154</v>
      </c>
      <c r="E94" s="176" t="s">
        <v>1540</v>
      </c>
      <c r="F94" s="177" t="s">
        <v>1541</v>
      </c>
      <c r="G94" s="178" t="s">
        <v>1471</v>
      </c>
      <c r="H94" s="179">
        <v>14</v>
      </c>
      <c r="I94" s="180"/>
      <c r="J94" s="181">
        <f>ROUND(I94*H94,2)</f>
        <v>0</v>
      </c>
      <c r="K94" s="182"/>
      <c r="L94" s="40"/>
      <c r="M94" s="183" t="s">
        <v>3</v>
      </c>
      <c r="N94" s="184" t="s">
        <v>43</v>
      </c>
      <c r="O94" s="7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7" t="s">
        <v>158</v>
      </c>
      <c r="AT94" s="187" t="s">
        <v>154</v>
      </c>
      <c r="AU94" s="187" t="s">
        <v>72</v>
      </c>
      <c r="AY94" s="20" t="s">
        <v>152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158</v>
      </c>
      <c r="BM94" s="187" t="s">
        <v>289</v>
      </c>
    </row>
    <row r="95" s="2" customFormat="1" ht="16.5" customHeight="1">
      <c r="A95" s="39"/>
      <c r="B95" s="174"/>
      <c r="C95" s="175" t="s">
        <v>206</v>
      </c>
      <c r="D95" s="175" t="s">
        <v>154</v>
      </c>
      <c r="E95" s="176" t="s">
        <v>1469</v>
      </c>
      <c r="F95" s="177" t="s">
        <v>1470</v>
      </c>
      <c r="G95" s="178" t="s">
        <v>1471</v>
      </c>
      <c r="H95" s="179">
        <v>105</v>
      </c>
      <c r="I95" s="180"/>
      <c r="J95" s="181">
        <f>ROUND(I95*H95,2)</f>
        <v>0</v>
      </c>
      <c r="K95" s="182"/>
      <c r="L95" s="40"/>
      <c r="M95" s="183" t="s">
        <v>3</v>
      </c>
      <c r="N95" s="184" t="s">
        <v>43</v>
      </c>
      <c r="O95" s="7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7" t="s">
        <v>158</v>
      </c>
      <c r="AT95" s="187" t="s">
        <v>154</v>
      </c>
      <c r="AU95" s="187" t="s">
        <v>72</v>
      </c>
      <c r="AY95" s="20" t="s">
        <v>152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158</v>
      </c>
      <c r="BM95" s="187" t="s">
        <v>300</v>
      </c>
    </row>
    <row r="96" s="2" customFormat="1" ht="16.5" customHeight="1">
      <c r="A96" s="39"/>
      <c r="B96" s="174"/>
      <c r="C96" s="175" t="s">
        <v>244</v>
      </c>
      <c r="D96" s="175" t="s">
        <v>154</v>
      </c>
      <c r="E96" s="176" t="s">
        <v>1473</v>
      </c>
      <c r="F96" s="177" t="s">
        <v>1474</v>
      </c>
      <c r="G96" s="178" t="s">
        <v>1471</v>
      </c>
      <c r="H96" s="179">
        <v>7</v>
      </c>
      <c r="I96" s="180"/>
      <c r="J96" s="181">
        <f>ROUND(I96*H96,2)</f>
        <v>0</v>
      </c>
      <c r="K96" s="182"/>
      <c r="L96" s="40"/>
      <c r="M96" s="183" t="s">
        <v>3</v>
      </c>
      <c r="N96" s="184" t="s">
        <v>43</v>
      </c>
      <c r="O96" s="7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7" t="s">
        <v>158</v>
      </c>
      <c r="AT96" s="187" t="s">
        <v>154</v>
      </c>
      <c r="AU96" s="187" t="s">
        <v>72</v>
      </c>
      <c r="AY96" s="20" t="s">
        <v>152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158</v>
      </c>
      <c r="BM96" s="187" t="s">
        <v>309</v>
      </c>
    </row>
    <row r="97" s="2" customFormat="1" ht="16.5" customHeight="1">
      <c r="A97" s="39"/>
      <c r="B97" s="174"/>
      <c r="C97" s="175" t="s">
        <v>250</v>
      </c>
      <c r="D97" s="175" t="s">
        <v>154</v>
      </c>
      <c r="E97" s="176" t="s">
        <v>1476</v>
      </c>
      <c r="F97" s="177" t="s">
        <v>1477</v>
      </c>
      <c r="G97" s="178" t="s">
        <v>1471</v>
      </c>
      <c r="H97" s="179">
        <v>7</v>
      </c>
      <c r="I97" s="180"/>
      <c r="J97" s="181">
        <f>ROUND(I97*H97,2)</f>
        <v>0</v>
      </c>
      <c r="K97" s="182"/>
      <c r="L97" s="40"/>
      <c r="M97" s="183" t="s">
        <v>3</v>
      </c>
      <c r="N97" s="184" t="s">
        <v>43</v>
      </c>
      <c r="O97" s="7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7" t="s">
        <v>158</v>
      </c>
      <c r="AT97" s="187" t="s">
        <v>154</v>
      </c>
      <c r="AU97" s="187" t="s">
        <v>72</v>
      </c>
      <c r="AY97" s="20" t="s">
        <v>152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158</v>
      </c>
      <c r="BM97" s="187" t="s">
        <v>326</v>
      </c>
    </row>
    <row r="98" s="2" customFormat="1" ht="16.5" customHeight="1">
      <c r="A98" s="39"/>
      <c r="B98" s="174"/>
      <c r="C98" s="175" t="s">
        <v>256</v>
      </c>
      <c r="D98" s="175" t="s">
        <v>154</v>
      </c>
      <c r="E98" s="176" t="s">
        <v>1479</v>
      </c>
      <c r="F98" s="177" t="s">
        <v>1480</v>
      </c>
      <c r="G98" s="178" t="s">
        <v>1471</v>
      </c>
      <c r="H98" s="179">
        <v>6</v>
      </c>
      <c r="I98" s="180"/>
      <c r="J98" s="181">
        <f>ROUND(I98*H98,2)</f>
        <v>0</v>
      </c>
      <c r="K98" s="182"/>
      <c r="L98" s="40"/>
      <c r="M98" s="183" t="s">
        <v>3</v>
      </c>
      <c r="N98" s="184" t="s">
        <v>43</v>
      </c>
      <c r="O98" s="7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7" t="s">
        <v>158</v>
      </c>
      <c r="AT98" s="187" t="s">
        <v>154</v>
      </c>
      <c r="AU98" s="187" t="s">
        <v>72</v>
      </c>
      <c r="AY98" s="20" t="s">
        <v>152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158</v>
      </c>
      <c r="BM98" s="187" t="s">
        <v>337</v>
      </c>
    </row>
    <row r="99" s="2" customFormat="1" ht="16.5" customHeight="1">
      <c r="A99" s="39"/>
      <c r="B99" s="174"/>
      <c r="C99" s="175" t="s">
        <v>267</v>
      </c>
      <c r="D99" s="175" t="s">
        <v>154</v>
      </c>
      <c r="E99" s="176" t="s">
        <v>1549</v>
      </c>
      <c r="F99" s="177" t="s">
        <v>1486</v>
      </c>
      <c r="G99" s="178" t="s">
        <v>676</v>
      </c>
      <c r="H99" s="179">
        <v>1</v>
      </c>
      <c r="I99" s="180"/>
      <c r="J99" s="181">
        <f>ROUND(I99*H99,2)</f>
        <v>0</v>
      </c>
      <c r="K99" s="182"/>
      <c r="L99" s="40"/>
      <c r="M99" s="183" t="s">
        <v>3</v>
      </c>
      <c r="N99" s="184" t="s">
        <v>43</v>
      </c>
      <c r="O99" s="7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7" t="s">
        <v>158</v>
      </c>
      <c r="AT99" s="187" t="s">
        <v>154</v>
      </c>
      <c r="AU99" s="187" t="s">
        <v>72</v>
      </c>
      <c r="AY99" s="20" t="s">
        <v>152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158</v>
      </c>
      <c r="BM99" s="187" t="s">
        <v>352</v>
      </c>
    </row>
    <row r="100" s="2" customFormat="1" ht="16.5" customHeight="1">
      <c r="A100" s="39"/>
      <c r="B100" s="174"/>
      <c r="C100" s="175" t="s">
        <v>9</v>
      </c>
      <c r="D100" s="175" t="s">
        <v>154</v>
      </c>
      <c r="E100" s="176" t="s">
        <v>1550</v>
      </c>
      <c r="F100" s="177" t="s">
        <v>1489</v>
      </c>
      <c r="G100" s="178" t="s">
        <v>676</v>
      </c>
      <c r="H100" s="179">
        <v>1</v>
      </c>
      <c r="I100" s="180"/>
      <c r="J100" s="181">
        <f>ROUND(I100*H100,2)</f>
        <v>0</v>
      </c>
      <c r="K100" s="182"/>
      <c r="L100" s="40"/>
      <c r="M100" s="183" t="s">
        <v>3</v>
      </c>
      <c r="N100" s="184" t="s">
        <v>43</v>
      </c>
      <c r="O100" s="7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7" t="s">
        <v>158</v>
      </c>
      <c r="AT100" s="187" t="s">
        <v>154</v>
      </c>
      <c r="AU100" s="187" t="s">
        <v>72</v>
      </c>
      <c r="AY100" s="20" t="s">
        <v>152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158</v>
      </c>
      <c r="BM100" s="187" t="s">
        <v>367</v>
      </c>
    </row>
    <row r="101" s="2" customFormat="1" ht="16.5" customHeight="1">
      <c r="A101" s="39"/>
      <c r="B101" s="174"/>
      <c r="C101" s="175" t="s">
        <v>279</v>
      </c>
      <c r="D101" s="175" t="s">
        <v>154</v>
      </c>
      <c r="E101" s="176" t="s">
        <v>1551</v>
      </c>
      <c r="F101" s="177" t="s">
        <v>1492</v>
      </c>
      <c r="G101" s="178" t="s">
        <v>676</v>
      </c>
      <c r="H101" s="179">
        <v>1</v>
      </c>
      <c r="I101" s="180"/>
      <c r="J101" s="181">
        <f>ROUND(I101*H101,2)</f>
        <v>0</v>
      </c>
      <c r="K101" s="182"/>
      <c r="L101" s="40"/>
      <c r="M101" s="183" t="s">
        <v>3</v>
      </c>
      <c r="N101" s="184" t="s">
        <v>43</v>
      </c>
      <c r="O101" s="7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7" t="s">
        <v>158</v>
      </c>
      <c r="AT101" s="187" t="s">
        <v>154</v>
      </c>
      <c r="AU101" s="187" t="s">
        <v>72</v>
      </c>
      <c r="AY101" s="20" t="s">
        <v>152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79</v>
      </c>
      <c r="BK101" s="188">
        <f>ROUND(I101*H101,2)</f>
        <v>0</v>
      </c>
      <c r="BL101" s="20" t="s">
        <v>158</v>
      </c>
      <c r="BM101" s="187" t="s">
        <v>382</v>
      </c>
    </row>
    <row r="102" s="2" customFormat="1" ht="16.5" customHeight="1">
      <c r="A102" s="39"/>
      <c r="B102" s="174"/>
      <c r="C102" s="175" t="s">
        <v>284</v>
      </c>
      <c r="D102" s="175" t="s">
        <v>154</v>
      </c>
      <c r="E102" s="176" t="s">
        <v>1552</v>
      </c>
      <c r="F102" s="177" t="s">
        <v>1495</v>
      </c>
      <c r="G102" s="178" t="s">
        <v>676</v>
      </c>
      <c r="H102" s="179">
        <v>1</v>
      </c>
      <c r="I102" s="180"/>
      <c r="J102" s="181">
        <f>ROUND(I102*H102,2)</f>
        <v>0</v>
      </c>
      <c r="K102" s="182"/>
      <c r="L102" s="40"/>
      <c r="M102" s="183" t="s">
        <v>3</v>
      </c>
      <c r="N102" s="184" t="s">
        <v>43</v>
      </c>
      <c r="O102" s="7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7" t="s">
        <v>158</v>
      </c>
      <c r="AT102" s="187" t="s">
        <v>154</v>
      </c>
      <c r="AU102" s="187" t="s">
        <v>72</v>
      </c>
      <c r="AY102" s="20" t="s">
        <v>152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158</v>
      </c>
      <c r="BM102" s="187" t="s">
        <v>396</v>
      </c>
    </row>
    <row r="103" s="2" customFormat="1" ht="16.5" customHeight="1">
      <c r="A103" s="39"/>
      <c r="B103" s="174"/>
      <c r="C103" s="175" t="s">
        <v>289</v>
      </c>
      <c r="D103" s="175" t="s">
        <v>154</v>
      </c>
      <c r="E103" s="176" t="s">
        <v>1553</v>
      </c>
      <c r="F103" s="177" t="s">
        <v>1498</v>
      </c>
      <c r="G103" s="178" t="s">
        <v>676</v>
      </c>
      <c r="H103" s="179">
        <v>1</v>
      </c>
      <c r="I103" s="180"/>
      <c r="J103" s="181">
        <f>ROUND(I103*H103,2)</f>
        <v>0</v>
      </c>
      <c r="K103" s="182"/>
      <c r="L103" s="40"/>
      <c r="M103" s="183" t="s">
        <v>3</v>
      </c>
      <c r="N103" s="184" t="s">
        <v>43</v>
      </c>
      <c r="O103" s="7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7" t="s">
        <v>158</v>
      </c>
      <c r="AT103" s="187" t="s">
        <v>154</v>
      </c>
      <c r="AU103" s="187" t="s">
        <v>72</v>
      </c>
      <c r="AY103" s="20" t="s">
        <v>152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79</v>
      </c>
      <c r="BK103" s="188">
        <f>ROUND(I103*H103,2)</f>
        <v>0</v>
      </c>
      <c r="BL103" s="20" t="s">
        <v>158</v>
      </c>
      <c r="BM103" s="187" t="s">
        <v>412</v>
      </c>
    </row>
    <row r="104" s="2" customFormat="1" ht="16.5" customHeight="1">
      <c r="A104" s="39"/>
      <c r="B104" s="174"/>
      <c r="C104" s="175" t="s">
        <v>294</v>
      </c>
      <c r="D104" s="175" t="s">
        <v>154</v>
      </c>
      <c r="E104" s="176" t="s">
        <v>1503</v>
      </c>
      <c r="F104" s="177" t="s">
        <v>1504</v>
      </c>
      <c r="G104" s="178" t="s">
        <v>676</v>
      </c>
      <c r="H104" s="179">
        <v>1</v>
      </c>
      <c r="I104" s="180"/>
      <c r="J104" s="181">
        <f>ROUND(I104*H104,2)</f>
        <v>0</v>
      </c>
      <c r="K104" s="182"/>
      <c r="L104" s="40"/>
      <c r="M104" s="183" t="s">
        <v>3</v>
      </c>
      <c r="N104" s="184" t="s">
        <v>43</v>
      </c>
      <c r="O104" s="7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7" t="s">
        <v>158</v>
      </c>
      <c r="AT104" s="187" t="s">
        <v>154</v>
      </c>
      <c r="AU104" s="187" t="s">
        <v>72</v>
      </c>
      <c r="AY104" s="20" t="s">
        <v>152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158</v>
      </c>
      <c r="BM104" s="187" t="s">
        <v>423</v>
      </c>
    </row>
    <row r="105" s="2" customFormat="1" ht="16.5" customHeight="1">
      <c r="A105" s="39"/>
      <c r="B105" s="174"/>
      <c r="C105" s="175" t="s">
        <v>300</v>
      </c>
      <c r="D105" s="175" t="s">
        <v>154</v>
      </c>
      <c r="E105" s="176" t="s">
        <v>1506</v>
      </c>
      <c r="F105" s="177" t="s">
        <v>1507</v>
      </c>
      <c r="G105" s="178" t="s">
        <v>676</v>
      </c>
      <c r="H105" s="179">
        <v>1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158</v>
      </c>
      <c r="AT105" s="187" t="s">
        <v>154</v>
      </c>
      <c r="AU105" s="187" t="s">
        <v>72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158</v>
      </c>
      <c r="BM105" s="187" t="s">
        <v>435</v>
      </c>
    </row>
    <row r="106" s="2" customFormat="1" ht="16.5" customHeight="1">
      <c r="A106" s="39"/>
      <c r="B106" s="174"/>
      <c r="C106" s="175" t="s">
        <v>8</v>
      </c>
      <c r="D106" s="175" t="s">
        <v>154</v>
      </c>
      <c r="E106" s="176" t="s">
        <v>1509</v>
      </c>
      <c r="F106" s="177" t="s">
        <v>1510</v>
      </c>
      <c r="G106" s="178" t="s">
        <v>676</v>
      </c>
      <c r="H106" s="179">
        <v>1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72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448</v>
      </c>
    </row>
    <row r="107" s="2" customFormat="1" ht="16.5" customHeight="1">
      <c r="A107" s="39"/>
      <c r="B107" s="174"/>
      <c r="C107" s="175" t="s">
        <v>309</v>
      </c>
      <c r="D107" s="175" t="s">
        <v>154</v>
      </c>
      <c r="E107" s="176" t="s">
        <v>1512</v>
      </c>
      <c r="F107" s="177" t="s">
        <v>1513</v>
      </c>
      <c r="G107" s="178" t="s">
        <v>1514</v>
      </c>
      <c r="H107" s="179">
        <v>28</v>
      </c>
      <c r="I107" s="180"/>
      <c r="J107" s="181">
        <f>ROUND(I107*H107,2)</f>
        <v>0</v>
      </c>
      <c r="K107" s="182"/>
      <c r="L107" s="40"/>
      <c r="M107" s="183" t="s">
        <v>3</v>
      </c>
      <c r="N107" s="184" t="s">
        <v>43</v>
      </c>
      <c r="O107" s="7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7" t="s">
        <v>158</v>
      </c>
      <c r="AT107" s="187" t="s">
        <v>154</v>
      </c>
      <c r="AU107" s="187" t="s">
        <v>72</v>
      </c>
      <c r="AY107" s="20" t="s">
        <v>152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79</v>
      </c>
      <c r="BK107" s="188">
        <f>ROUND(I107*H107,2)</f>
        <v>0</v>
      </c>
      <c r="BL107" s="20" t="s">
        <v>158</v>
      </c>
      <c r="BM107" s="187" t="s">
        <v>461</v>
      </c>
    </row>
    <row r="108" s="2" customFormat="1" ht="16.5" customHeight="1">
      <c r="A108" s="39"/>
      <c r="B108" s="174"/>
      <c r="C108" s="175" t="s">
        <v>319</v>
      </c>
      <c r="D108" s="175" t="s">
        <v>154</v>
      </c>
      <c r="E108" s="176" t="s">
        <v>1516</v>
      </c>
      <c r="F108" s="177" t="s">
        <v>1517</v>
      </c>
      <c r="G108" s="178" t="s">
        <v>1514</v>
      </c>
      <c r="H108" s="179">
        <v>5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158</v>
      </c>
      <c r="AT108" s="187" t="s">
        <v>154</v>
      </c>
      <c r="AU108" s="187" t="s">
        <v>72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158</v>
      </c>
      <c r="BM108" s="187" t="s">
        <v>474</v>
      </c>
    </row>
    <row r="109" s="2" customFormat="1" ht="16.5" customHeight="1">
      <c r="A109" s="39"/>
      <c r="B109" s="174"/>
      <c r="C109" s="175" t="s">
        <v>326</v>
      </c>
      <c r="D109" s="175" t="s">
        <v>154</v>
      </c>
      <c r="E109" s="176" t="s">
        <v>1519</v>
      </c>
      <c r="F109" s="177" t="s">
        <v>1520</v>
      </c>
      <c r="G109" s="178" t="s">
        <v>1514</v>
      </c>
      <c r="H109" s="179">
        <v>4</v>
      </c>
      <c r="I109" s="180"/>
      <c r="J109" s="181">
        <f>ROUND(I109*H109,2)</f>
        <v>0</v>
      </c>
      <c r="K109" s="182"/>
      <c r="L109" s="40"/>
      <c r="M109" s="245" t="s">
        <v>3</v>
      </c>
      <c r="N109" s="246" t="s">
        <v>43</v>
      </c>
      <c r="O109" s="247"/>
      <c r="P109" s="248">
        <f>O109*H109</f>
        <v>0</v>
      </c>
      <c r="Q109" s="248">
        <v>0</v>
      </c>
      <c r="R109" s="248">
        <f>Q109*H109</f>
        <v>0</v>
      </c>
      <c r="S109" s="248">
        <v>0</v>
      </c>
      <c r="T109" s="24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72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485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110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Obnova střechy MZe, Těšnov, Praha I - Nové Město</v>
      </c>
      <c r="F7" s="33"/>
      <c r="G7" s="33"/>
      <c r="H7" s="33"/>
      <c r="L7" s="23"/>
    </row>
    <row r="8" s="1" customFormat="1" ht="12" customHeight="1">
      <c r="B8" s="23"/>
      <c r="D8" s="33" t="s">
        <v>111</v>
      </c>
      <c r="L8" s="23"/>
    </row>
    <row r="9" s="2" customFormat="1" ht="16.5" customHeight="1">
      <c r="A9" s="39"/>
      <c r="B9" s="40"/>
      <c r="C9" s="39"/>
      <c r="D9" s="39"/>
      <c r="E9" s="124" t="s">
        <v>1464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113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1554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7. 12. 2021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tr">
        <f>IF('Rekapitulace stavby'!AN10="","",'Rekapitulace stavby'!AN10)</f>
        <v/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tr">
        <f>IF('Rekapitulace stavby'!E11="","",'Rekapitulace stavby'!E11)</f>
        <v xml:space="preserve"> </v>
      </c>
      <c r="F17" s="39"/>
      <c r="G17" s="39"/>
      <c r="H17" s="39"/>
      <c r="I17" s="33" t="s">
        <v>27</v>
      </c>
      <c r="J17" s="28" t="str">
        <f>IF('Rekapitulace stavby'!AN11="","",'Rekapitulace stavby'!AN11)</f>
        <v/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tr">
        <f>IF('Rekapitulace stavby'!AN16="","",'Rekapitulace stavby'!AN16)</f>
        <v>29029210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tr">
        <f>IF('Rekapitulace stavby'!E17="","",'Rekapitulace stavby'!E17)</f>
        <v>Energy Benefit Centre a.s.</v>
      </c>
      <c r="F23" s="39"/>
      <c r="G23" s="39"/>
      <c r="H23" s="39"/>
      <c r="I23" s="33" t="s">
        <v>27</v>
      </c>
      <c r="J23" s="28" t="str">
        <f>IF('Rekapitulace stavby'!AN17="","",'Rekapitulace stavby'!AN17)</f>
        <v/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tr">
        <f>IF('Rekapitulace stavby'!AN19="","",'Rekapitulace stavby'!AN19)</f>
        <v/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tr">
        <f>IF('Rekapitulace stavby'!E20="","",'Rekapitulace stavby'!E20)</f>
        <v>lacko.ondrej@seznam.cz (tel.:725535980)</v>
      </c>
      <c r="F26" s="39"/>
      <c r="G26" s="39"/>
      <c r="H26" s="39"/>
      <c r="I26" s="33" t="s">
        <v>27</v>
      </c>
      <c r="J26" s="28" t="str">
        <f>IF('Rekapitulace stavby'!AN20="","",'Rekapitulace stavby'!AN20)</f>
        <v/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ROUND(J85,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ROUND((SUM(BE85:BE109)),  2)</f>
        <v>0</v>
      </c>
      <c r="G35" s="39"/>
      <c r="H35" s="39"/>
      <c r="I35" s="132">
        <v>0.20999999999999999</v>
      </c>
      <c r="J35" s="131">
        <f>ROUND(((SUM(BE85:BE109))*I35),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ROUND((SUM(BF85:BF109)),  2)</f>
        <v>0</v>
      </c>
      <c r="G36" s="39"/>
      <c r="H36" s="39"/>
      <c r="I36" s="132">
        <v>0.14999999999999999</v>
      </c>
      <c r="J36" s="131">
        <f>ROUND(((SUM(BF85:BF109))*I36),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ROUND((SUM(BG85:BG109)),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ROUND((SUM(BH85:BH109)),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ROUND((SUM(BI85:BI109)),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Obnova střechy MZe, Těšnov, Praha I - Nové Město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111</v>
      </c>
      <c r="L51" s="23"/>
    </row>
    <row r="52" s="2" customFormat="1" ht="16.5" customHeight="1">
      <c r="A52" s="39"/>
      <c r="B52" s="40"/>
      <c r="C52" s="39"/>
      <c r="D52" s="39"/>
      <c r="E52" s="124" t="s">
        <v>1464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02-IV - ETAPA IV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7. 12. 2021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Energy Benefit Centre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lacko.ondrej@seznam.cz (tel.:725535980)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116</v>
      </c>
      <c r="D61" s="133"/>
      <c r="E61" s="133"/>
      <c r="F61" s="133"/>
      <c r="G61" s="133"/>
      <c r="H61" s="133"/>
      <c r="I61" s="133"/>
      <c r="J61" s="140" t="s">
        <v>117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J85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118</v>
      </c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2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137</v>
      </c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24" t="str">
        <f>E7</f>
        <v>Obnova střechy MZe, Těšnov, Praha I - Nové Město</v>
      </c>
      <c r="F73" s="33"/>
      <c r="G73" s="33"/>
      <c r="H73" s="33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3"/>
      <c r="C74" s="33" t="s">
        <v>111</v>
      </c>
      <c r="L74" s="23"/>
    </row>
    <row r="75" s="2" customFormat="1" ht="16.5" customHeight="1">
      <c r="A75" s="39"/>
      <c r="B75" s="40"/>
      <c r="C75" s="39"/>
      <c r="D75" s="39"/>
      <c r="E75" s="124" t="s">
        <v>1464</v>
      </c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113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63" t="str">
        <f>E11</f>
        <v>02-IV - ETAPA IV</v>
      </c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39"/>
      <c r="E79" s="39"/>
      <c r="F79" s="28" t="str">
        <f>F14</f>
        <v xml:space="preserve"> </v>
      </c>
      <c r="G79" s="39"/>
      <c r="H79" s="39"/>
      <c r="I79" s="33" t="s">
        <v>23</v>
      </c>
      <c r="J79" s="65" t="str">
        <f>IF(J14="","",J14)</f>
        <v>7. 12. 2021</v>
      </c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39"/>
      <c r="E81" s="39"/>
      <c r="F81" s="28" t="str">
        <f>E17</f>
        <v xml:space="preserve"> </v>
      </c>
      <c r="G81" s="39"/>
      <c r="H81" s="39"/>
      <c r="I81" s="33" t="s">
        <v>30</v>
      </c>
      <c r="J81" s="37" t="str">
        <f>E23</f>
        <v>Energy Benefit Centre a.s.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28</v>
      </c>
      <c r="D82" s="39"/>
      <c r="E82" s="39"/>
      <c r="F82" s="28" t="str">
        <f>IF(E20="","",E20)</f>
        <v>Vyplň údaj</v>
      </c>
      <c r="G82" s="39"/>
      <c r="H82" s="39"/>
      <c r="I82" s="33" t="s">
        <v>34</v>
      </c>
      <c r="J82" s="37" t="str">
        <f>E26</f>
        <v>lacko.ondrej@seznam.cz (tel.:725535980)</v>
      </c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50"/>
      <c r="B84" s="151"/>
      <c r="C84" s="152" t="s">
        <v>138</v>
      </c>
      <c r="D84" s="153" t="s">
        <v>57</v>
      </c>
      <c r="E84" s="153" t="s">
        <v>53</v>
      </c>
      <c r="F84" s="153" t="s">
        <v>54</v>
      </c>
      <c r="G84" s="153" t="s">
        <v>139</v>
      </c>
      <c r="H84" s="153" t="s">
        <v>140</v>
      </c>
      <c r="I84" s="153" t="s">
        <v>141</v>
      </c>
      <c r="J84" s="154" t="s">
        <v>117</v>
      </c>
      <c r="K84" s="155" t="s">
        <v>142</v>
      </c>
      <c r="L84" s="156"/>
      <c r="M84" s="81" t="s">
        <v>3</v>
      </c>
      <c r="N84" s="82" t="s">
        <v>42</v>
      </c>
      <c r="O84" s="82" t="s">
        <v>143</v>
      </c>
      <c r="P84" s="82" t="s">
        <v>144</v>
      </c>
      <c r="Q84" s="82" t="s">
        <v>145</v>
      </c>
      <c r="R84" s="82" t="s">
        <v>146</v>
      </c>
      <c r="S84" s="82" t="s">
        <v>147</v>
      </c>
      <c r="T84" s="83" t="s">
        <v>148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="2" customFormat="1" ht="22.8" customHeight="1">
      <c r="A85" s="39"/>
      <c r="B85" s="40"/>
      <c r="C85" s="88" t="s">
        <v>149</v>
      </c>
      <c r="D85" s="39"/>
      <c r="E85" s="39"/>
      <c r="F85" s="39"/>
      <c r="G85" s="39"/>
      <c r="H85" s="39"/>
      <c r="I85" s="39"/>
      <c r="J85" s="157">
        <f>BK85</f>
        <v>0</v>
      </c>
      <c r="K85" s="39"/>
      <c r="L85" s="40"/>
      <c r="M85" s="84"/>
      <c r="N85" s="69"/>
      <c r="O85" s="85"/>
      <c r="P85" s="158">
        <f>SUM(P86:P109)</f>
        <v>0</v>
      </c>
      <c r="Q85" s="85"/>
      <c r="R85" s="158">
        <f>SUM(R86:R109)</f>
        <v>0</v>
      </c>
      <c r="S85" s="85"/>
      <c r="T85" s="159">
        <f>SUM(T86:T109)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71</v>
      </c>
      <c r="AU85" s="20" t="s">
        <v>118</v>
      </c>
      <c r="BK85" s="160">
        <f>SUM(BK86:BK109)</f>
        <v>0</v>
      </c>
    </row>
    <row r="86" s="2" customFormat="1" ht="16.5" customHeight="1">
      <c r="A86" s="39"/>
      <c r="B86" s="174"/>
      <c r="C86" s="175" t="s">
        <v>79</v>
      </c>
      <c r="D86" s="175" t="s">
        <v>154</v>
      </c>
      <c r="E86" s="176" t="s">
        <v>1466</v>
      </c>
      <c r="F86" s="177" t="s">
        <v>1467</v>
      </c>
      <c r="G86" s="178" t="s">
        <v>247</v>
      </c>
      <c r="H86" s="179">
        <v>720</v>
      </c>
      <c r="I86" s="180"/>
      <c r="J86" s="181">
        <f>ROUND(I86*H86,2)</f>
        <v>0</v>
      </c>
      <c r="K86" s="182"/>
      <c r="L86" s="40"/>
      <c r="M86" s="183" t="s">
        <v>3</v>
      </c>
      <c r="N86" s="184" t="s">
        <v>43</v>
      </c>
      <c r="O86" s="7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87" t="s">
        <v>158</v>
      </c>
      <c r="AT86" s="187" t="s">
        <v>154</v>
      </c>
      <c r="AU86" s="187" t="s">
        <v>72</v>
      </c>
      <c r="AY86" s="20" t="s">
        <v>152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20" t="s">
        <v>79</v>
      </c>
      <c r="BK86" s="188">
        <f>ROUND(I86*H86,2)</f>
        <v>0</v>
      </c>
      <c r="BL86" s="20" t="s">
        <v>158</v>
      </c>
      <c r="BM86" s="187" t="s">
        <v>81</v>
      </c>
    </row>
    <row r="87" s="2" customFormat="1" ht="16.5" customHeight="1">
      <c r="A87" s="39"/>
      <c r="B87" s="174"/>
      <c r="C87" s="175" t="s">
        <v>81</v>
      </c>
      <c r="D87" s="175" t="s">
        <v>154</v>
      </c>
      <c r="E87" s="176" t="s">
        <v>1500</v>
      </c>
      <c r="F87" s="177" t="s">
        <v>1501</v>
      </c>
      <c r="G87" s="178" t="s">
        <v>247</v>
      </c>
      <c r="H87" s="179">
        <v>70</v>
      </c>
      <c r="I87" s="180"/>
      <c r="J87" s="181">
        <f>ROUND(I87*H87,2)</f>
        <v>0</v>
      </c>
      <c r="K87" s="182"/>
      <c r="L87" s="40"/>
      <c r="M87" s="183" t="s">
        <v>3</v>
      </c>
      <c r="N87" s="184" t="s">
        <v>43</v>
      </c>
      <c r="O87" s="73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87" t="s">
        <v>158</v>
      </c>
      <c r="AT87" s="187" t="s">
        <v>154</v>
      </c>
      <c r="AU87" s="187" t="s">
        <v>72</v>
      </c>
      <c r="AY87" s="20" t="s">
        <v>152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79</v>
      </c>
      <c r="BK87" s="188">
        <f>ROUND(I87*H87,2)</f>
        <v>0</v>
      </c>
      <c r="BL87" s="20" t="s">
        <v>158</v>
      </c>
      <c r="BM87" s="187" t="s">
        <v>158</v>
      </c>
    </row>
    <row r="88" s="2" customFormat="1" ht="16.5" customHeight="1">
      <c r="A88" s="39"/>
      <c r="B88" s="174"/>
      <c r="C88" s="175" t="s">
        <v>168</v>
      </c>
      <c r="D88" s="175" t="s">
        <v>154</v>
      </c>
      <c r="E88" s="176" t="s">
        <v>1522</v>
      </c>
      <c r="F88" s="177" t="s">
        <v>1523</v>
      </c>
      <c r="G88" s="178" t="s">
        <v>247</v>
      </c>
      <c r="H88" s="179">
        <v>170</v>
      </c>
      <c r="I88" s="180"/>
      <c r="J88" s="181">
        <f>ROUND(I88*H88,2)</f>
        <v>0</v>
      </c>
      <c r="K88" s="182"/>
      <c r="L88" s="40"/>
      <c r="M88" s="183" t="s">
        <v>3</v>
      </c>
      <c r="N88" s="184" t="s">
        <v>43</v>
      </c>
      <c r="O88" s="7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87" t="s">
        <v>158</v>
      </c>
      <c r="AT88" s="187" t="s">
        <v>154</v>
      </c>
      <c r="AU88" s="187" t="s">
        <v>72</v>
      </c>
      <c r="AY88" s="20" t="s">
        <v>152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79</v>
      </c>
      <c r="BK88" s="188">
        <f>ROUND(I88*H88,2)</f>
        <v>0</v>
      </c>
      <c r="BL88" s="20" t="s">
        <v>158</v>
      </c>
      <c r="BM88" s="187" t="s">
        <v>185</v>
      </c>
    </row>
    <row r="89" s="2" customFormat="1" ht="16.5" customHeight="1">
      <c r="A89" s="39"/>
      <c r="B89" s="174"/>
      <c r="C89" s="175" t="s">
        <v>158</v>
      </c>
      <c r="D89" s="175" t="s">
        <v>154</v>
      </c>
      <c r="E89" s="176" t="s">
        <v>1525</v>
      </c>
      <c r="F89" s="177" t="s">
        <v>1526</v>
      </c>
      <c r="G89" s="178" t="s">
        <v>1471</v>
      </c>
      <c r="H89" s="179">
        <v>310</v>
      </c>
      <c r="I89" s="180"/>
      <c r="J89" s="181">
        <f>ROUND(I89*H89,2)</f>
        <v>0</v>
      </c>
      <c r="K89" s="182"/>
      <c r="L89" s="40"/>
      <c r="M89" s="183" t="s">
        <v>3</v>
      </c>
      <c r="N89" s="184" t="s">
        <v>43</v>
      </c>
      <c r="O89" s="73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7" t="s">
        <v>158</v>
      </c>
      <c r="AT89" s="187" t="s">
        <v>154</v>
      </c>
      <c r="AU89" s="187" t="s">
        <v>72</v>
      </c>
      <c r="AY89" s="20" t="s">
        <v>152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79</v>
      </c>
      <c r="BK89" s="188">
        <f>ROUND(I89*H89,2)</f>
        <v>0</v>
      </c>
      <c r="BL89" s="20" t="s">
        <v>158</v>
      </c>
      <c r="BM89" s="187" t="s">
        <v>195</v>
      </c>
    </row>
    <row r="90" s="2" customFormat="1" ht="16.5" customHeight="1">
      <c r="A90" s="39"/>
      <c r="B90" s="174"/>
      <c r="C90" s="175" t="s">
        <v>179</v>
      </c>
      <c r="D90" s="175" t="s">
        <v>154</v>
      </c>
      <c r="E90" s="176" t="s">
        <v>1528</v>
      </c>
      <c r="F90" s="177" t="s">
        <v>1529</v>
      </c>
      <c r="G90" s="178" t="s">
        <v>1471</v>
      </c>
      <c r="H90" s="179">
        <v>16</v>
      </c>
      <c r="I90" s="180"/>
      <c r="J90" s="181">
        <f>ROUND(I90*H90,2)</f>
        <v>0</v>
      </c>
      <c r="K90" s="182"/>
      <c r="L90" s="40"/>
      <c r="M90" s="183" t="s">
        <v>3</v>
      </c>
      <c r="N90" s="184" t="s">
        <v>43</v>
      </c>
      <c r="O90" s="7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87" t="s">
        <v>158</v>
      </c>
      <c r="AT90" s="187" t="s">
        <v>154</v>
      </c>
      <c r="AU90" s="187" t="s">
        <v>72</v>
      </c>
      <c r="AY90" s="20" t="s">
        <v>152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79</v>
      </c>
      <c r="BK90" s="188">
        <f>ROUND(I90*H90,2)</f>
        <v>0</v>
      </c>
      <c r="BL90" s="20" t="s">
        <v>158</v>
      </c>
      <c r="BM90" s="187" t="s">
        <v>206</v>
      </c>
    </row>
    <row r="91" s="2" customFormat="1" ht="16.5" customHeight="1">
      <c r="A91" s="39"/>
      <c r="B91" s="174"/>
      <c r="C91" s="175" t="s">
        <v>185</v>
      </c>
      <c r="D91" s="175" t="s">
        <v>154</v>
      </c>
      <c r="E91" s="176" t="s">
        <v>1531</v>
      </c>
      <c r="F91" s="177" t="s">
        <v>1532</v>
      </c>
      <c r="G91" s="178" t="s">
        <v>1471</v>
      </c>
      <c r="H91" s="179">
        <v>5</v>
      </c>
      <c r="I91" s="180"/>
      <c r="J91" s="181">
        <f>ROUND(I91*H91,2)</f>
        <v>0</v>
      </c>
      <c r="K91" s="182"/>
      <c r="L91" s="40"/>
      <c r="M91" s="183" t="s">
        <v>3</v>
      </c>
      <c r="N91" s="184" t="s">
        <v>43</v>
      </c>
      <c r="O91" s="73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87" t="s">
        <v>158</v>
      </c>
      <c r="AT91" s="187" t="s">
        <v>154</v>
      </c>
      <c r="AU91" s="187" t="s">
        <v>72</v>
      </c>
      <c r="AY91" s="20" t="s">
        <v>152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79</v>
      </c>
      <c r="BK91" s="188">
        <f>ROUND(I91*H91,2)</f>
        <v>0</v>
      </c>
      <c r="BL91" s="20" t="s">
        <v>158</v>
      </c>
      <c r="BM91" s="187" t="s">
        <v>250</v>
      </c>
    </row>
    <row r="92" s="2" customFormat="1" ht="16.5" customHeight="1">
      <c r="A92" s="39"/>
      <c r="B92" s="174"/>
      <c r="C92" s="175" t="s">
        <v>190</v>
      </c>
      <c r="D92" s="175" t="s">
        <v>154</v>
      </c>
      <c r="E92" s="176" t="s">
        <v>1534</v>
      </c>
      <c r="F92" s="177" t="s">
        <v>1535</v>
      </c>
      <c r="G92" s="178" t="s">
        <v>1471</v>
      </c>
      <c r="H92" s="179">
        <v>32</v>
      </c>
      <c r="I92" s="180"/>
      <c r="J92" s="181">
        <f>ROUND(I92*H92,2)</f>
        <v>0</v>
      </c>
      <c r="K92" s="182"/>
      <c r="L92" s="40"/>
      <c r="M92" s="183" t="s">
        <v>3</v>
      </c>
      <c r="N92" s="184" t="s">
        <v>43</v>
      </c>
      <c r="O92" s="73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87" t="s">
        <v>158</v>
      </c>
      <c r="AT92" s="187" t="s">
        <v>154</v>
      </c>
      <c r="AU92" s="187" t="s">
        <v>72</v>
      </c>
      <c r="AY92" s="20" t="s">
        <v>152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79</v>
      </c>
      <c r="BK92" s="188">
        <f>ROUND(I92*H92,2)</f>
        <v>0</v>
      </c>
      <c r="BL92" s="20" t="s">
        <v>158</v>
      </c>
      <c r="BM92" s="187" t="s">
        <v>267</v>
      </c>
    </row>
    <row r="93" s="2" customFormat="1" ht="16.5" customHeight="1">
      <c r="A93" s="39"/>
      <c r="B93" s="174"/>
      <c r="C93" s="175" t="s">
        <v>195</v>
      </c>
      <c r="D93" s="175" t="s">
        <v>154</v>
      </c>
      <c r="E93" s="176" t="s">
        <v>1537</v>
      </c>
      <c r="F93" s="177" t="s">
        <v>1538</v>
      </c>
      <c r="G93" s="178" t="s">
        <v>1471</v>
      </c>
      <c r="H93" s="179">
        <v>75</v>
      </c>
      <c r="I93" s="180"/>
      <c r="J93" s="181">
        <f>ROUND(I93*H93,2)</f>
        <v>0</v>
      </c>
      <c r="K93" s="182"/>
      <c r="L93" s="40"/>
      <c r="M93" s="183" t="s">
        <v>3</v>
      </c>
      <c r="N93" s="184" t="s">
        <v>43</v>
      </c>
      <c r="O93" s="7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7" t="s">
        <v>158</v>
      </c>
      <c r="AT93" s="187" t="s">
        <v>154</v>
      </c>
      <c r="AU93" s="187" t="s">
        <v>72</v>
      </c>
      <c r="AY93" s="20" t="s">
        <v>152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79</v>
      </c>
      <c r="BK93" s="188">
        <f>ROUND(I93*H93,2)</f>
        <v>0</v>
      </c>
      <c r="BL93" s="20" t="s">
        <v>158</v>
      </c>
      <c r="BM93" s="187" t="s">
        <v>279</v>
      </c>
    </row>
    <row r="94" s="2" customFormat="1" ht="16.5" customHeight="1">
      <c r="A94" s="39"/>
      <c r="B94" s="174"/>
      <c r="C94" s="175" t="s">
        <v>200</v>
      </c>
      <c r="D94" s="175" t="s">
        <v>154</v>
      </c>
      <c r="E94" s="176" t="s">
        <v>1540</v>
      </c>
      <c r="F94" s="177" t="s">
        <v>1541</v>
      </c>
      <c r="G94" s="178" t="s">
        <v>1471</v>
      </c>
      <c r="H94" s="179">
        <v>32</v>
      </c>
      <c r="I94" s="180"/>
      <c r="J94" s="181">
        <f>ROUND(I94*H94,2)</f>
        <v>0</v>
      </c>
      <c r="K94" s="182"/>
      <c r="L94" s="40"/>
      <c r="M94" s="183" t="s">
        <v>3</v>
      </c>
      <c r="N94" s="184" t="s">
        <v>43</v>
      </c>
      <c r="O94" s="73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7" t="s">
        <v>158</v>
      </c>
      <c r="AT94" s="187" t="s">
        <v>154</v>
      </c>
      <c r="AU94" s="187" t="s">
        <v>72</v>
      </c>
      <c r="AY94" s="20" t="s">
        <v>152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79</v>
      </c>
      <c r="BK94" s="188">
        <f>ROUND(I94*H94,2)</f>
        <v>0</v>
      </c>
      <c r="BL94" s="20" t="s">
        <v>158</v>
      </c>
      <c r="BM94" s="187" t="s">
        <v>289</v>
      </c>
    </row>
    <row r="95" s="2" customFormat="1" ht="16.5" customHeight="1">
      <c r="A95" s="39"/>
      <c r="B95" s="174"/>
      <c r="C95" s="175" t="s">
        <v>206</v>
      </c>
      <c r="D95" s="175" t="s">
        <v>154</v>
      </c>
      <c r="E95" s="176" t="s">
        <v>1469</v>
      </c>
      <c r="F95" s="177" t="s">
        <v>1470</v>
      </c>
      <c r="G95" s="178" t="s">
        <v>1471</v>
      </c>
      <c r="H95" s="179">
        <v>240</v>
      </c>
      <c r="I95" s="180"/>
      <c r="J95" s="181">
        <f>ROUND(I95*H95,2)</f>
        <v>0</v>
      </c>
      <c r="K95" s="182"/>
      <c r="L95" s="40"/>
      <c r="M95" s="183" t="s">
        <v>3</v>
      </c>
      <c r="N95" s="184" t="s">
        <v>43</v>
      </c>
      <c r="O95" s="73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7" t="s">
        <v>158</v>
      </c>
      <c r="AT95" s="187" t="s">
        <v>154</v>
      </c>
      <c r="AU95" s="187" t="s">
        <v>72</v>
      </c>
      <c r="AY95" s="20" t="s">
        <v>152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79</v>
      </c>
      <c r="BK95" s="188">
        <f>ROUND(I95*H95,2)</f>
        <v>0</v>
      </c>
      <c r="BL95" s="20" t="s">
        <v>158</v>
      </c>
      <c r="BM95" s="187" t="s">
        <v>300</v>
      </c>
    </row>
    <row r="96" s="2" customFormat="1" ht="16.5" customHeight="1">
      <c r="A96" s="39"/>
      <c r="B96" s="174"/>
      <c r="C96" s="175" t="s">
        <v>244</v>
      </c>
      <c r="D96" s="175" t="s">
        <v>154</v>
      </c>
      <c r="E96" s="176" t="s">
        <v>1473</v>
      </c>
      <c r="F96" s="177" t="s">
        <v>1474</v>
      </c>
      <c r="G96" s="178" t="s">
        <v>1471</v>
      </c>
      <c r="H96" s="179">
        <v>16</v>
      </c>
      <c r="I96" s="180"/>
      <c r="J96" s="181">
        <f>ROUND(I96*H96,2)</f>
        <v>0</v>
      </c>
      <c r="K96" s="182"/>
      <c r="L96" s="40"/>
      <c r="M96" s="183" t="s">
        <v>3</v>
      </c>
      <c r="N96" s="184" t="s">
        <v>43</v>
      </c>
      <c r="O96" s="7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87" t="s">
        <v>158</v>
      </c>
      <c r="AT96" s="187" t="s">
        <v>154</v>
      </c>
      <c r="AU96" s="187" t="s">
        <v>72</v>
      </c>
      <c r="AY96" s="20" t="s">
        <v>152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79</v>
      </c>
      <c r="BK96" s="188">
        <f>ROUND(I96*H96,2)</f>
        <v>0</v>
      </c>
      <c r="BL96" s="20" t="s">
        <v>158</v>
      </c>
      <c r="BM96" s="187" t="s">
        <v>309</v>
      </c>
    </row>
    <row r="97" s="2" customFormat="1" ht="16.5" customHeight="1">
      <c r="A97" s="39"/>
      <c r="B97" s="174"/>
      <c r="C97" s="175" t="s">
        <v>250</v>
      </c>
      <c r="D97" s="175" t="s">
        <v>154</v>
      </c>
      <c r="E97" s="176" t="s">
        <v>1476</v>
      </c>
      <c r="F97" s="177" t="s">
        <v>1477</v>
      </c>
      <c r="G97" s="178" t="s">
        <v>1471</v>
      </c>
      <c r="H97" s="179">
        <v>16</v>
      </c>
      <c r="I97" s="180"/>
      <c r="J97" s="181">
        <f>ROUND(I97*H97,2)</f>
        <v>0</v>
      </c>
      <c r="K97" s="182"/>
      <c r="L97" s="40"/>
      <c r="M97" s="183" t="s">
        <v>3</v>
      </c>
      <c r="N97" s="184" t="s">
        <v>43</v>
      </c>
      <c r="O97" s="73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7" t="s">
        <v>158</v>
      </c>
      <c r="AT97" s="187" t="s">
        <v>154</v>
      </c>
      <c r="AU97" s="187" t="s">
        <v>72</v>
      </c>
      <c r="AY97" s="20" t="s">
        <v>152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79</v>
      </c>
      <c r="BK97" s="188">
        <f>ROUND(I97*H97,2)</f>
        <v>0</v>
      </c>
      <c r="BL97" s="20" t="s">
        <v>158</v>
      </c>
      <c r="BM97" s="187" t="s">
        <v>326</v>
      </c>
    </row>
    <row r="98" s="2" customFormat="1" ht="16.5" customHeight="1">
      <c r="A98" s="39"/>
      <c r="B98" s="174"/>
      <c r="C98" s="175" t="s">
        <v>256</v>
      </c>
      <c r="D98" s="175" t="s">
        <v>154</v>
      </c>
      <c r="E98" s="176" t="s">
        <v>1479</v>
      </c>
      <c r="F98" s="177" t="s">
        <v>1480</v>
      </c>
      <c r="G98" s="178" t="s">
        <v>1471</v>
      </c>
      <c r="H98" s="179">
        <v>9</v>
      </c>
      <c r="I98" s="180"/>
      <c r="J98" s="181">
        <f>ROUND(I98*H98,2)</f>
        <v>0</v>
      </c>
      <c r="K98" s="182"/>
      <c r="L98" s="40"/>
      <c r="M98" s="183" t="s">
        <v>3</v>
      </c>
      <c r="N98" s="184" t="s">
        <v>43</v>
      </c>
      <c r="O98" s="73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7" t="s">
        <v>158</v>
      </c>
      <c r="AT98" s="187" t="s">
        <v>154</v>
      </c>
      <c r="AU98" s="187" t="s">
        <v>72</v>
      </c>
      <c r="AY98" s="20" t="s">
        <v>152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79</v>
      </c>
      <c r="BK98" s="188">
        <f>ROUND(I98*H98,2)</f>
        <v>0</v>
      </c>
      <c r="BL98" s="20" t="s">
        <v>158</v>
      </c>
      <c r="BM98" s="187" t="s">
        <v>337</v>
      </c>
    </row>
    <row r="99" s="2" customFormat="1" ht="16.5" customHeight="1">
      <c r="A99" s="39"/>
      <c r="B99" s="174"/>
      <c r="C99" s="175" t="s">
        <v>267</v>
      </c>
      <c r="D99" s="175" t="s">
        <v>154</v>
      </c>
      <c r="E99" s="176" t="s">
        <v>1555</v>
      </c>
      <c r="F99" s="177" t="s">
        <v>1486</v>
      </c>
      <c r="G99" s="178" t="s">
        <v>676</v>
      </c>
      <c r="H99" s="179">
        <v>1</v>
      </c>
      <c r="I99" s="180"/>
      <c r="J99" s="181">
        <f>ROUND(I99*H99,2)</f>
        <v>0</v>
      </c>
      <c r="K99" s="182"/>
      <c r="L99" s="40"/>
      <c r="M99" s="183" t="s">
        <v>3</v>
      </c>
      <c r="N99" s="184" t="s">
        <v>43</v>
      </c>
      <c r="O99" s="7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7" t="s">
        <v>158</v>
      </c>
      <c r="AT99" s="187" t="s">
        <v>154</v>
      </c>
      <c r="AU99" s="187" t="s">
        <v>72</v>
      </c>
      <c r="AY99" s="20" t="s">
        <v>152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79</v>
      </c>
      <c r="BK99" s="188">
        <f>ROUND(I99*H99,2)</f>
        <v>0</v>
      </c>
      <c r="BL99" s="20" t="s">
        <v>158</v>
      </c>
      <c r="BM99" s="187" t="s">
        <v>352</v>
      </c>
    </row>
    <row r="100" s="2" customFormat="1" ht="16.5" customHeight="1">
      <c r="A100" s="39"/>
      <c r="B100" s="174"/>
      <c r="C100" s="175" t="s">
        <v>9</v>
      </c>
      <c r="D100" s="175" t="s">
        <v>154</v>
      </c>
      <c r="E100" s="176" t="s">
        <v>1556</v>
      </c>
      <c r="F100" s="177" t="s">
        <v>1489</v>
      </c>
      <c r="G100" s="178" t="s">
        <v>676</v>
      </c>
      <c r="H100" s="179">
        <v>1</v>
      </c>
      <c r="I100" s="180"/>
      <c r="J100" s="181">
        <f>ROUND(I100*H100,2)</f>
        <v>0</v>
      </c>
      <c r="K100" s="182"/>
      <c r="L100" s="40"/>
      <c r="M100" s="183" t="s">
        <v>3</v>
      </c>
      <c r="N100" s="184" t="s">
        <v>43</v>
      </c>
      <c r="O100" s="73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7" t="s">
        <v>158</v>
      </c>
      <c r="AT100" s="187" t="s">
        <v>154</v>
      </c>
      <c r="AU100" s="187" t="s">
        <v>72</v>
      </c>
      <c r="AY100" s="20" t="s">
        <v>152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79</v>
      </c>
      <c r="BK100" s="188">
        <f>ROUND(I100*H100,2)</f>
        <v>0</v>
      </c>
      <c r="BL100" s="20" t="s">
        <v>158</v>
      </c>
      <c r="BM100" s="187" t="s">
        <v>367</v>
      </c>
    </row>
    <row r="101" s="2" customFormat="1" ht="16.5" customHeight="1">
      <c r="A101" s="39"/>
      <c r="B101" s="174"/>
      <c r="C101" s="175" t="s">
        <v>279</v>
      </c>
      <c r="D101" s="175" t="s">
        <v>154</v>
      </c>
      <c r="E101" s="176" t="s">
        <v>1557</v>
      </c>
      <c r="F101" s="177" t="s">
        <v>1492</v>
      </c>
      <c r="G101" s="178" t="s">
        <v>676</v>
      </c>
      <c r="H101" s="179">
        <v>1</v>
      </c>
      <c r="I101" s="180"/>
      <c r="J101" s="181">
        <f>ROUND(I101*H101,2)</f>
        <v>0</v>
      </c>
      <c r="K101" s="182"/>
      <c r="L101" s="40"/>
      <c r="M101" s="183" t="s">
        <v>3</v>
      </c>
      <c r="N101" s="184" t="s">
        <v>43</v>
      </c>
      <c r="O101" s="73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7" t="s">
        <v>158</v>
      </c>
      <c r="AT101" s="187" t="s">
        <v>154</v>
      </c>
      <c r="AU101" s="187" t="s">
        <v>72</v>
      </c>
      <c r="AY101" s="20" t="s">
        <v>152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79</v>
      </c>
      <c r="BK101" s="188">
        <f>ROUND(I101*H101,2)</f>
        <v>0</v>
      </c>
      <c r="BL101" s="20" t="s">
        <v>158</v>
      </c>
      <c r="BM101" s="187" t="s">
        <v>382</v>
      </c>
    </row>
    <row r="102" s="2" customFormat="1" ht="16.5" customHeight="1">
      <c r="A102" s="39"/>
      <c r="B102" s="174"/>
      <c r="C102" s="175" t="s">
        <v>284</v>
      </c>
      <c r="D102" s="175" t="s">
        <v>154</v>
      </c>
      <c r="E102" s="176" t="s">
        <v>1558</v>
      </c>
      <c r="F102" s="177" t="s">
        <v>1495</v>
      </c>
      <c r="G102" s="178" t="s">
        <v>676</v>
      </c>
      <c r="H102" s="179">
        <v>1</v>
      </c>
      <c r="I102" s="180"/>
      <c r="J102" s="181">
        <f>ROUND(I102*H102,2)</f>
        <v>0</v>
      </c>
      <c r="K102" s="182"/>
      <c r="L102" s="40"/>
      <c r="M102" s="183" t="s">
        <v>3</v>
      </c>
      <c r="N102" s="184" t="s">
        <v>43</v>
      </c>
      <c r="O102" s="7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7" t="s">
        <v>158</v>
      </c>
      <c r="AT102" s="187" t="s">
        <v>154</v>
      </c>
      <c r="AU102" s="187" t="s">
        <v>72</v>
      </c>
      <c r="AY102" s="20" t="s">
        <v>152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79</v>
      </c>
      <c r="BK102" s="188">
        <f>ROUND(I102*H102,2)</f>
        <v>0</v>
      </c>
      <c r="BL102" s="20" t="s">
        <v>158</v>
      </c>
      <c r="BM102" s="187" t="s">
        <v>396</v>
      </c>
    </row>
    <row r="103" s="2" customFormat="1" ht="16.5" customHeight="1">
      <c r="A103" s="39"/>
      <c r="B103" s="174"/>
      <c r="C103" s="175" t="s">
        <v>289</v>
      </c>
      <c r="D103" s="175" t="s">
        <v>154</v>
      </c>
      <c r="E103" s="176" t="s">
        <v>1497</v>
      </c>
      <c r="F103" s="177" t="s">
        <v>1498</v>
      </c>
      <c r="G103" s="178" t="s">
        <v>676</v>
      </c>
      <c r="H103" s="179">
        <v>1</v>
      </c>
      <c r="I103" s="180"/>
      <c r="J103" s="181">
        <f>ROUND(I103*H103,2)</f>
        <v>0</v>
      </c>
      <c r="K103" s="182"/>
      <c r="L103" s="40"/>
      <c r="M103" s="183" t="s">
        <v>3</v>
      </c>
      <c r="N103" s="184" t="s">
        <v>43</v>
      </c>
      <c r="O103" s="7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7" t="s">
        <v>158</v>
      </c>
      <c r="AT103" s="187" t="s">
        <v>154</v>
      </c>
      <c r="AU103" s="187" t="s">
        <v>72</v>
      </c>
      <c r="AY103" s="20" t="s">
        <v>152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79</v>
      </c>
      <c r="BK103" s="188">
        <f>ROUND(I103*H103,2)</f>
        <v>0</v>
      </c>
      <c r="BL103" s="20" t="s">
        <v>158</v>
      </c>
      <c r="BM103" s="187" t="s">
        <v>412</v>
      </c>
    </row>
    <row r="104" s="2" customFormat="1" ht="16.5" customHeight="1">
      <c r="A104" s="39"/>
      <c r="B104" s="174"/>
      <c r="C104" s="175" t="s">
        <v>294</v>
      </c>
      <c r="D104" s="175" t="s">
        <v>154</v>
      </c>
      <c r="E104" s="176" t="s">
        <v>1503</v>
      </c>
      <c r="F104" s="177" t="s">
        <v>1504</v>
      </c>
      <c r="G104" s="178" t="s">
        <v>676</v>
      </c>
      <c r="H104" s="179">
        <v>1</v>
      </c>
      <c r="I104" s="180"/>
      <c r="J104" s="181">
        <f>ROUND(I104*H104,2)</f>
        <v>0</v>
      </c>
      <c r="K104" s="182"/>
      <c r="L104" s="40"/>
      <c r="M104" s="183" t="s">
        <v>3</v>
      </c>
      <c r="N104" s="184" t="s">
        <v>43</v>
      </c>
      <c r="O104" s="73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87" t="s">
        <v>158</v>
      </c>
      <c r="AT104" s="187" t="s">
        <v>154</v>
      </c>
      <c r="AU104" s="187" t="s">
        <v>72</v>
      </c>
      <c r="AY104" s="20" t="s">
        <v>152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79</v>
      </c>
      <c r="BK104" s="188">
        <f>ROUND(I104*H104,2)</f>
        <v>0</v>
      </c>
      <c r="BL104" s="20" t="s">
        <v>158</v>
      </c>
      <c r="BM104" s="187" t="s">
        <v>423</v>
      </c>
    </row>
    <row r="105" s="2" customFormat="1" ht="16.5" customHeight="1">
      <c r="A105" s="39"/>
      <c r="B105" s="174"/>
      <c r="C105" s="175" t="s">
        <v>300</v>
      </c>
      <c r="D105" s="175" t="s">
        <v>154</v>
      </c>
      <c r="E105" s="176" t="s">
        <v>1506</v>
      </c>
      <c r="F105" s="177" t="s">
        <v>1507</v>
      </c>
      <c r="G105" s="178" t="s">
        <v>676</v>
      </c>
      <c r="H105" s="179">
        <v>1</v>
      </c>
      <c r="I105" s="180"/>
      <c r="J105" s="181">
        <f>ROUND(I105*H105,2)</f>
        <v>0</v>
      </c>
      <c r="K105" s="182"/>
      <c r="L105" s="40"/>
      <c r="M105" s="183" t="s">
        <v>3</v>
      </c>
      <c r="N105" s="184" t="s">
        <v>43</v>
      </c>
      <c r="O105" s="7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7" t="s">
        <v>158</v>
      </c>
      <c r="AT105" s="187" t="s">
        <v>154</v>
      </c>
      <c r="AU105" s="187" t="s">
        <v>72</v>
      </c>
      <c r="AY105" s="20" t="s">
        <v>152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79</v>
      </c>
      <c r="BK105" s="188">
        <f>ROUND(I105*H105,2)</f>
        <v>0</v>
      </c>
      <c r="BL105" s="20" t="s">
        <v>158</v>
      </c>
      <c r="BM105" s="187" t="s">
        <v>435</v>
      </c>
    </row>
    <row r="106" s="2" customFormat="1" ht="16.5" customHeight="1">
      <c r="A106" s="39"/>
      <c r="B106" s="174"/>
      <c r="C106" s="175" t="s">
        <v>8</v>
      </c>
      <c r="D106" s="175" t="s">
        <v>154</v>
      </c>
      <c r="E106" s="176" t="s">
        <v>1509</v>
      </c>
      <c r="F106" s="177" t="s">
        <v>1510</v>
      </c>
      <c r="G106" s="178" t="s">
        <v>676</v>
      </c>
      <c r="H106" s="179">
        <v>1</v>
      </c>
      <c r="I106" s="180"/>
      <c r="J106" s="181">
        <f>ROUND(I106*H106,2)</f>
        <v>0</v>
      </c>
      <c r="K106" s="182"/>
      <c r="L106" s="40"/>
      <c r="M106" s="183" t="s">
        <v>3</v>
      </c>
      <c r="N106" s="184" t="s">
        <v>43</v>
      </c>
      <c r="O106" s="73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7" t="s">
        <v>158</v>
      </c>
      <c r="AT106" s="187" t="s">
        <v>154</v>
      </c>
      <c r="AU106" s="187" t="s">
        <v>72</v>
      </c>
      <c r="AY106" s="20" t="s">
        <v>152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20" t="s">
        <v>79</v>
      </c>
      <c r="BK106" s="188">
        <f>ROUND(I106*H106,2)</f>
        <v>0</v>
      </c>
      <c r="BL106" s="20" t="s">
        <v>158</v>
      </c>
      <c r="BM106" s="187" t="s">
        <v>448</v>
      </c>
    </row>
    <row r="107" s="2" customFormat="1" ht="16.5" customHeight="1">
      <c r="A107" s="39"/>
      <c r="B107" s="174"/>
      <c r="C107" s="175" t="s">
        <v>309</v>
      </c>
      <c r="D107" s="175" t="s">
        <v>154</v>
      </c>
      <c r="E107" s="176" t="s">
        <v>1512</v>
      </c>
      <c r="F107" s="177" t="s">
        <v>1513</v>
      </c>
      <c r="G107" s="178" t="s">
        <v>1514</v>
      </c>
      <c r="H107" s="179">
        <v>40</v>
      </c>
      <c r="I107" s="180"/>
      <c r="J107" s="181">
        <f>ROUND(I107*H107,2)</f>
        <v>0</v>
      </c>
      <c r="K107" s="182"/>
      <c r="L107" s="40"/>
      <c r="M107" s="183" t="s">
        <v>3</v>
      </c>
      <c r="N107" s="184" t="s">
        <v>43</v>
      </c>
      <c r="O107" s="7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7" t="s">
        <v>158</v>
      </c>
      <c r="AT107" s="187" t="s">
        <v>154</v>
      </c>
      <c r="AU107" s="187" t="s">
        <v>72</v>
      </c>
      <c r="AY107" s="20" t="s">
        <v>152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79</v>
      </c>
      <c r="BK107" s="188">
        <f>ROUND(I107*H107,2)</f>
        <v>0</v>
      </c>
      <c r="BL107" s="20" t="s">
        <v>158</v>
      </c>
      <c r="BM107" s="187" t="s">
        <v>461</v>
      </c>
    </row>
    <row r="108" s="2" customFormat="1" ht="16.5" customHeight="1">
      <c r="A108" s="39"/>
      <c r="B108" s="174"/>
      <c r="C108" s="175" t="s">
        <v>319</v>
      </c>
      <c r="D108" s="175" t="s">
        <v>154</v>
      </c>
      <c r="E108" s="176" t="s">
        <v>1516</v>
      </c>
      <c r="F108" s="177" t="s">
        <v>1517</v>
      </c>
      <c r="G108" s="178" t="s">
        <v>1514</v>
      </c>
      <c r="H108" s="179">
        <v>6</v>
      </c>
      <c r="I108" s="180"/>
      <c r="J108" s="181">
        <f>ROUND(I108*H108,2)</f>
        <v>0</v>
      </c>
      <c r="K108" s="182"/>
      <c r="L108" s="40"/>
      <c r="M108" s="183" t="s">
        <v>3</v>
      </c>
      <c r="N108" s="184" t="s">
        <v>43</v>
      </c>
      <c r="O108" s="7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7" t="s">
        <v>158</v>
      </c>
      <c r="AT108" s="187" t="s">
        <v>154</v>
      </c>
      <c r="AU108" s="187" t="s">
        <v>72</v>
      </c>
      <c r="AY108" s="20" t="s">
        <v>152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79</v>
      </c>
      <c r="BK108" s="188">
        <f>ROUND(I108*H108,2)</f>
        <v>0</v>
      </c>
      <c r="BL108" s="20" t="s">
        <v>158</v>
      </c>
      <c r="BM108" s="187" t="s">
        <v>474</v>
      </c>
    </row>
    <row r="109" s="2" customFormat="1" ht="16.5" customHeight="1">
      <c r="A109" s="39"/>
      <c r="B109" s="174"/>
      <c r="C109" s="175" t="s">
        <v>326</v>
      </c>
      <c r="D109" s="175" t="s">
        <v>154</v>
      </c>
      <c r="E109" s="176" t="s">
        <v>1519</v>
      </c>
      <c r="F109" s="177" t="s">
        <v>1520</v>
      </c>
      <c r="G109" s="178" t="s">
        <v>1514</v>
      </c>
      <c r="H109" s="179">
        <v>4</v>
      </c>
      <c r="I109" s="180"/>
      <c r="J109" s="181">
        <f>ROUND(I109*H109,2)</f>
        <v>0</v>
      </c>
      <c r="K109" s="182"/>
      <c r="L109" s="40"/>
      <c r="M109" s="245" t="s">
        <v>3</v>
      </c>
      <c r="N109" s="246" t="s">
        <v>43</v>
      </c>
      <c r="O109" s="247"/>
      <c r="P109" s="248">
        <f>O109*H109</f>
        <v>0</v>
      </c>
      <c r="Q109" s="248">
        <v>0</v>
      </c>
      <c r="R109" s="248">
        <f>Q109*H109</f>
        <v>0</v>
      </c>
      <c r="S109" s="248">
        <v>0</v>
      </c>
      <c r="T109" s="24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7" t="s">
        <v>158</v>
      </c>
      <c r="AT109" s="187" t="s">
        <v>154</v>
      </c>
      <c r="AU109" s="187" t="s">
        <v>72</v>
      </c>
      <c r="AY109" s="20" t="s">
        <v>152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79</v>
      </c>
      <c r="BK109" s="188">
        <f>ROUND(I109*H109,2)</f>
        <v>0</v>
      </c>
      <c r="BL109" s="20" t="s">
        <v>158</v>
      </c>
      <c r="BM109" s="187" t="s">
        <v>485</v>
      </c>
    </row>
    <row r="110" s="2" customFormat="1" ht="6.96" customHeight="1">
      <c r="A110" s="3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0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2021-12-10T19:51:13Z</dcterms:created>
  <dcterms:modified xsi:type="dcterms:W3CDTF">2021-12-10T19:51:23Z</dcterms:modified>
</cp:coreProperties>
</file>